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24226"/>
  <mc:AlternateContent xmlns:mc="http://schemas.openxmlformats.org/markup-compatibility/2006">
    <mc:Choice Requires="x15">
      <x15ac:absPath xmlns:x15ac="http://schemas.microsoft.com/office/spreadsheetml/2010/11/ac" url="C:\Users\Slavek\Desktop\MOJE\PETGRAD\općina Novo Virje\Novo Virje - Drenovica\"/>
    </mc:Choice>
  </mc:AlternateContent>
  <xr:revisionPtr revIDLastSave="0" documentId="13_ncr:1_{D81672E0-F9AE-4BDB-8225-2F403625AB1A}" xr6:coauthVersionLast="45" xr6:coauthVersionMax="45" xr10:uidLastSave="{00000000-0000-0000-0000-000000000000}"/>
  <bookViews>
    <workbookView xWindow="-120" yWindow="-120" windowWidth="29040" windowHeight="15840" tabRatio="810" xr2:uid="{00000000-000D-0000-FFFF-FFFF00000000}"/>
  </bookViews>
  <sheets>
    <sheet name=" NASLOVNICA" sheetId="5" r:id="rId1"/>
    <sheet name="Sadržaj" sheetId="17" r:id="rId2"/>
    <sheet name="opći dio" sheetId="19" r:id="rId3"/>
    <sheet name="OPĆI UVJETI" sheetId="18" r:id="rId4"/>
    <sheet name="troškovnik" sheetId="35" r:id="rId5"/>
  </sheets>
  <definedNames>
    <definedName name="OLE_LINK2" localSheetId="3">'OPĆI UVJETI'!$A$1</definedName>
    <definedName name="OLE_LINK3" localSheetId="3">'OPĆI UVJETI'!$A$20</definedName>
    <definedName name="OLE_LINK4" localSheetId="3">'OPĆI UVJETI'!$A$41</definedName>
  </definedNames>
  <calcPr calcId="18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6" i="35" l="1"/>
  <c r="F88" i="35" l="1"/>
  <c r="F87" i="35"/>
  <c r="F97" i="35" l="1"/>
  <c r="D69" i="35"/>
  <c r="D82" i="35" s="1"/>
  <c r="D54" i="35"/>
  <c r="D59" i="35" s="1"/>
  <c r="F98" i="35" l="1"/>
  <c r="F110" i="35" s="1"/>
  <c r="D30" i="35"/>
  <c r="D42" i="35" l="1"/>
  <c r="F42" i="35" s="1"/>
  <c r="D47" i="35"/>
  <c r="D36" i="35"/>
  <c r="F30" i="35"/>
  <c r="F59" i="35" l="1"/>
  <c r="F14" i="35" l="1"/>
  <c r="F9" i="35"/>
  <c r="F36" i="35" l="1"/>
  <c r="F26" i="35"/>
  <c r="F69" i="35"/>
  <c r="F89" i="35" l="1"/>
  <c r="F82" i="35"/>
  <c r="F91" i="35" s="1"/>
  <c r="F79" i="35"/>
  <c r="F54" i="35"/>
  <c r="F18" i="35"/>
  <c r="F72" i="35" l="1"/>
  <c r="F106" i="35" s="1"/>
  <c r="F47" i="35"/>
  <c r="F61" i="35" s="1"/>
  <c r="F20" i="35"/>
  <c r="F102" i="35" s="1"/>
  <c r="F108" i="35"/>
  <c r="F104" i="35" l="1"/>
  <c r="F112" i="35" s="1"/>
  <c r="F113" i="35" l="1"/>
  <c r="F114" i="35" s="1"/>
</calcChain>
</file>

<file path=xl/sharedStrings.xml><?xml version="1.0" encoding="utf-8"?>
<sst xmlns="http://schemas.openxmlformats.org/spreadsheetml/2006/main" count="166" uniqueCount="148">
  <si>
    <t>građenje, projektiranje i nadzor nad gradnjom</t>
  </si>
  <si>
    <t>Koprivnica, A.Starčevića 16a, tel. 048/492-994</t>
  </si>
  <si>
    <t xml:space="preserve">                                             </t>
  </si>
  <si>
    <t xml:space="preserve">                                            fax. 048/492-994</t>
  </si>
  <si>
    <t xml:space="preserve"> </t>
  </si>
  <si>
    <t>PROJEKTANTSKI TROŠKOVNIK</t>
  </si>
  <si>
    <t>Izradio:</t>
  </si>
  <si>
    <t>Vedran Petrović, dipl.ing.građ.</t>
  </si>
  <si>
    <t>PETGRAD d.o.o.</t>
  </si>
  <si>
    <t>Direktor: Vedran Petrović, dipl.ing.građ.</t>
  </si>
  <si>
    <t xml:space="preserve">INVESTITOR: </t>
  </si>
  <si>
    <t>GRAĐEVINA:</t>
  </si>
  <si>
    <t xml:space="preserve">LOKACIJA: </t>
  </si>
  <si>
    <t>OIB :</t>
  </si>
  <si>
    <t>SADRŽAJ</t>
  </si>
  <si>
    <t>Opći prilozi troškovniku</t>
  </si>
  <si>
    <t>• Registracija poduzeća</t>
  </si>
  <si>
    <t xml:space="preserve"> 
prekopavanja dovesti u prvobitno stanje, te o svom trošku odgovarajućim sredstvima čišćenja, pranja i sl., dovede cijelu predmetnu građevinu sa instalacijama u potpuno čisto i ispravno stanje i u tom ih stanju odražavati do predaje na korištenje.
Sva odstupanja stvarno izvedenih količina u odnosu na količine predviđene projektantskim troškovima (+ ili -) obračunati će se prema stvarno izvršenim radovima što će se  sporazumno riješiti između predstavnika izvođača i nadzornog inženjera odnosno investitora.
Ukoliko se tijekom gradnje ukaže opravdana potreba za manjim odstupanjima od troškovnika ili njegovim izmjenama, izvođač je dužan prethodno pribaviti suglasnost investitora i nadzornog inženjera.
Ako tijekom izvedbe radova dođe do promjena ili potrebe za izvedbom naknadnih i nepredviđenih radova, izvoditelj je dužan prije početka izvedbe tih radova tražiti suglasnost nadzornog inženjera putem upisa u građevinski dnevnik, te pismenim putem uz analizu cijena i od ovlaštenog predstavnika investitora.
Po prihvaćanju promjena, izvoditelj je dužan dati dopunsku ponudu na koju nadzorni inženjer daje suglasnost.
Prije odobravanja nepredviđenih radova izvoditelju je zabranjeno izvođenje tih radova.
Izvođač je obvezan putem građevinskog dnevnika registrirati sve izmjene i eventualna odstupanja od troškovnika.
Svi vantroškovnički radovi koji se neće utvrditi na gore opisani način, neće se moći priznati u obračunu.
Obračun radova vršiti će se prema stvarno izvedenim količinama radova utvrđenim putem građevinske knjige i ugovorenih jediničnih cijena, prema opisu stavaka troškovnika.
NAPOMENA: Sva potrebna ispitivanja nosivosti posteljice, pregleda geomehaničara, ugrađenog materijala, kvalitete ugrađenog beton, izrade projekta betona i dr. traženog prema projektu potrebno ukalkulirati u jedinične cijene ugrađenog materijala ili izvršenog rada.
Svi uvjeti opisani troškovnikom i programom kontrole odnose se na sve zasebne troškovnike.
Prije izvođenja svakog rada mora se izvršiti točno razmjeravanje i obilježavanje.
Rušenje, dubljenje i bušenje konstrukcije smije se vršiti samo uz suglasnost građevinskog nadzornog inženjera.
Prije početka radova izvođač mora načiniti kompletnu organizaciju gradilišta koju treba odobriti nadzorni inženjer, kako se postojeći dijelovi objekta ne bi oštetili.
Tijekom izvedbe radova neophodno je izvršiti sva kontrolna i završna mjerenja i ispitivanja na konstrukcijama i načiniti završna atestiranja.
Prilikom izvedbe radova izvoditelj treba poduzeti sve potrebne HTZ mjere.
</t>
  </si>
  <si>
    <t>• Rješenje o upisu u Imenik ovlaštenih inženjera građevinarstva</t>
  </si>
  <si>
    <t>• Opći uvjeti</t>
  </si>
  <si>
    <t>TEKSTUALNI DIO</t>
  </si>
  <si>
    <t xml:space="preserve"> Registracija poduzeća</t>
  </si>
  <si>
    <t>Rješenje o upisu u Imenik ovlaštenih inženjera građevinarstva</t>
  </si>
  <si>
    <t>• Troškovnik građevinsko-obrtničkih radova</t>
  </si>
  <si>
    <t>kom</t>
  </si>
  <si>
    <t>m2</t>
  </si>
  <si>
    <t>m</t>
  </si>
  <si>
    <t>h</t>
  </si>
  <si>
    <t xml:space="preserve">OPĆI UVJETI
Ovi opći uvjeti su sastavni dio troškovnika, i u svemu ih se treba pridržavati, osim ako u stavci troškovnika to nije drugačije navedeno.
Prije izrade ponude izvoditelj može pregledati lokaciju budućeg gradilišta, radi ocjene uvjeta za organizaciju gradilišta i organizaciju izvedbe radova.
 Ovaj troškovnik je napravljen na temelju glavnog projekta.
 Ponuda mora biti izrađena na temelju danih podloga, kompletna i usuglašena s projektom.
Izvođač je dužan prije početka radova proučiti projektnu dokumentaciju i o svim eventualnim primjedbama i uočenim nedostacima obavijestiti investitora odnosno nadzornog inženjera pismenim putem.Osim toga, izvođač je obvezan pridržavati se uputa projektanta/nadzora u svim pitanjima koja se odnose na izbor i obradu materijala i način izvedbe pojedinih detalja, ukoliko to nije već detaljno opisano troškovnikom, a naročito u slučajevima kada se zahtjeva izvedba van propisanih standarda.
 U slučaju da opis pojedine stavke nije dovoljno jasan, mjerodavna je samo uputa i tumačenje  projektanta/nadzora. O tome se izvođač treba informirati već prilikom sastavljanja jedinične  cijene. Sve eventualne nejasnoće izvođač treba riješiti s Investitorom prije   davanja ponude,   jer se naknadni zahtjevi neće uvažiti.
Sav materijal koji se upotrebljava mora odgovarati Hrvatskim standardima i propisanoj kvaliteti.
Za sve elemente koji se ugrađuju potrebna je izmjera na objektu. Po donošenju materijala na gradilište, uz poziv izvoditelja, pregled materijala obavit će nadzorni inženjer i njegovo stanje konstatirati u građevinskom dnevniku (odgovara li predmetni materijal standardima i projektu). Zabranjena je upotreba materijala - osnovnog ili pomoćnog, koji nije predviđen opisom, nacrtima detaljima, osim ukoliko nije dogovorno utvrđeno sa Investitorom ili nadzornim inženjerom.
Ukoliko izvođač ipak izvede radove na neodgovarajući način i od neodgovarajućih materijala, dužan je na svoj trošak izvesti iste od materijala tražene kvalitete i na opisan način, uz prethodno otklanjanje nekvalitetnih radova.
Izvoditelj treba kvalitetu ugrađenih materijala i stručnosti radnika dokazati odgovarajućim atestima i uvjerenjima izdanim od strane za to ovlaštene organizacije. Po završetku izvedenih radova, ali i u toku radova ukoliko je nužno zbog usklađivanja s drugim izvoditeljima, izvoditelj radova je dužan počistiti radni prostor i susjedne prostore, plohe i prethodno izvedene radove koje je svojim radom zaprljao, ili iste radove dogovoriti sa drugim izvoditeljem a sve na svoj trošak uključivo s odvozom sveg otpadnog materijala ili opreme s gradilišta.
Cijene pojedinih radova moraju sadržavati sve elemente koji određuju cijenu gotovog proizvoda, a u skladu sa odredbama troškovnika. Ako u opisu stavke nije navedeno, svaka stavka iz troškovnika sadrži nabavu, dopremu i ugradnju/montažu materijala/opreme, te sav rad , materijal I pomočne skele I sl. potreban za izvršenje stavke.
Ako izvođač sumnja u valjanost ili kvalitetu nekog propisanog materijala i drži da za takvu izvedbu ne bi mogao preuzeti odgovornost, dužan je o tome obavijestiti projektanta s obrazloženjem i dokumentacijom. Konačnu odluku donosi projektant u suglasnosti s nadzornim inženjerom, nakon proučenog prijedloga izvođača.
Sve radove izvoditelj treba izvesti u skladu sa opisima iz troškovnika, nacrtima i detaljima izvedbe, te važećim standardima i općim tehničkim uvjetima za odgovarajuću vrstu radova obračunati u skladu sa važećim građevinskim normama. Ukoliko građevinske norme ne postoje za istu vrstu radova, treba se služiti općim tehničkim uvjetima za izvođenje odgovarajućih radova.
U slučaju nesuglasica između građevinskih normi i općih tehničkih uvjeta, važeći su uvjeti obračuna i rada iz OTU.
Pri radu treba obavezno primjenjivati sve potrebne mjere zaštite na radu, naročito zaštite od požara. Ukoliko nadzorni inženjer ustanovi da se izvoditelj ne pridržava pravila može mu se zabranit daljnji rad dok ga ne organizira u skladu s pravilima.
</t>
  </si>
  <si>
    <t xml:space="preserve">
Izvoditelj je također dužan ukloniti sve zaštitne i pomoćne konstrukcije u roku koji je predviđen za izvođenje radova i na svoj trošak.
Jedinična cijena sadrži sve nabrojano kod opisa pojedine grupe radova, te se na taj način vrši i obračun istih. Jedinične cijene primjenjivat će se na izvedbene količine bez obzira u kojem postotku iste odstupaju od količine u troškovniku.
U cijenu koštanja treba uključiti izradu radioničkih nacrta za sve elemente koji nisu standardne proizvodnje, prvorazrednu izvedbu, dopremu, ugradnju, montažu i razmještaj.
Kod izrade cijene koštanja pojedinačne stavke treba uzeti u obzir da na radilištu ne postoji ni jedan komunalni priključak (struja, voda, kanalizacija).
Ukoliko investitor odluči da se neki rad ne izvodi, izvođač nema pravo na odštetu, ako mu je investitor pravovremeno o tome dao obavijest.
Izvođać radova je dužan prije početka radova kontrolirati kote postojećeg terena. Ukoliko se pokažu eventualne nejednakosti između projekta i stanja na gradilištu, izvođač radova je dužan pravovremeno o tome obavijestiti investitora i nadzornog inženjera, te zatražiti objašnjenja.
Sve mjere u projektnoj dokumentaciji provjeriti u naravi.  Sva kontrola se vrši bez posebne naplate.
Izvođač je obvezan putem dnevnika registrirati sve izmjene i eventualna odstupanja od projekta.
Prilikom izvođenja radova, izvoditelj treba zaštititi sve susjedne plohe, dijelove konstrukcije i prethodno izvedene radove na prikladan način a u skladu sa pravilima zaštite na radu, tako da ne dođe do oštećenja gore navedenoga. Troškove zaštite treba izvoditelj uračunati u jediničnu cijenu.
Ukoliko ipak dođe do oštećenja prethodno izvedenih radova za koje je odgovoran izvoditelj ili njegov kooperant, dužan je iste o svom trošku dovesti u stanje prije oštećenja ili naručiti iste radove kod drugog izvoditelja na svoj teret. Popravak treba izvesti u primarno  određenom roku ili dogovorno.
Osim navedenih općih uvjeta, za određene grupe radova vrijede posebne opće napomene kojih se zajedno sa ovim općim uvjetima treba pridržavati.
Opći uvjeti na pojedinih grupa radova odnose se na sve stavke radova te grupe, osim ako u opisu stavke nije drugačije opisano. Ukoliko materijal u pojedinim stavkama nije naznačen ili nije dovoljno jasno preciziran u pogledu kvalitete, izvođač je dužan upotrijebiti prvoklasni materijal.
Jediničnom cijenom treba obuhvatiti sve elemente navedene kako slijedi:
a) Materijal
Pod cijenom materijala podrazumijeva se dobavna cijena materijala koji sudjeluju u radnom procesu, kako osnovnih materijala, tako i pomoćnih. U cijenu je uključena i cijena transportnih troškova bez obzira na prijevozno sredstvo, sa svim prijenosima, utovarima i istovarima materijala, te podizanjima na mjesto ugradbe, kao i uskladištenje i čuvanje na gradilištu. U cijenu je također uključeno i davanje potrebnih uzoraka, (prema zahtjevu investitora ili projektanta ), odgovarajuće veličine, probno postavljena na mjestu konačne ugradnje.
b) Rad
U kalkulaciju treba uključiti sav rad, kako glavni, tako i pomoćni, te sav unutrašnji transport, kako horizontalni tako i vertikalni. Ujedno treba uključiti i rad oko zaštite  gotovih konstrukcija i dijelova objekta od štetnog atmosferskog utjecaja vrućine, hladnoće i sličnog. Sva potrebna čišćenja nakon završetka pojedinog rada, kod svih građevinskih i obrtničkih radova treba uključiti u jedinične cijene stavki, tj. neće se posebno plaćati, kao ni završno čišćenja građevine.</t>
  </si>
  <si>
    <t>c) Izmjere
Ukoliko nije u pojedinoj stavci dan način rada, izvođač se u svemu treba pridržavati propisa HRN-a za pojedinu vrstu rada, prosječnih normi u građevinarstvu, OTU  i uputa proizvođača materijala koji se upotrebljava ili ugrađuje.
d) Zimski i ljetni rad
Ukoliko je u ugovoreni termin izvršenja radova uključen i zimski, odnosno ljetni period, to se neće izvođaču priznati nikakve naknade za rad pri niskoj, odnosno visokoj temperaturi, te zaštita konstrukcija od smrzavanja, vrućine i atmosferskih nepogoda: sve to mora biti uključeno u jediničnu cijenu. Za vrijeme ljetnih, odnosno zimskih razdoblja izvođač ima štititi objekt od smrzavanja, odnosno od prebrzog sušenja uslijed visokih ljetnih temperatura.
e) Faktori
U jediničnu cijenu izvođač ima pravo faktorom obuhvatiti i slijedeće radove, koji se neće zasebno platiti, kao naknadni rad, i to:
mjere higijenske i zaštite na radu svih radnika i osoba na gradilištu kompletnu režiju gradilišta uključujući dizalice, mehanizaciju i sl
najamne troškove za posuđenu mehanizaciju, koju izvođač sam ne posjeduje, a potrebna je pri izvođenju radova
sva ispitivanja materijala i ugrađenih uređaja s atestima
uređenje gradilišta po završetku pojedine grupe radova, sa otklanjanjem i odvozom otpadaka i šute, ostataka građevinskog materijala, inventara, pomoćnih objekata i sl, privremena regulacija prometa, sa eventualno potrebnom rasvjetom za ceste.
Privremena rasvjeta ceste mora pružati istu razinu svjetla kao i javna rasvjeta koju zamjenjuje,
uskladištenje materijala i elemenata do njihove ugradbe, uključivo i osiguranje privremene deponije.
Nikakvi režijski sati niti posebne naplate po navedenim radovima neće se posebno priznati, jer sve ovo treba biti uključeno u jediničnu cijenu. Prema ovom uvodu, opisu stavaka i grupi radova treba sastaviti jediničnu cijenu za svaku stavku troškovnika.
f) Skele
Sve vrste radnih skela, bez obzira na visinu, ulaze u jediničnu cijenu dotičnog rada.
Skela mora biti na vrijeme postavljena, kako ne bi došlo do zastoja u radu. Pod pojmom skele podrazumijeva se i prilaz istoj, te ograda. Također, kod zemljanih radova u jediničnu cijenu ulaze razupore, te mostovi za prebacivanje kod iskopa većih dubina. Pod skelama  se podrazumijevaju prilazi i mostovi koji služe prilikom betoniranja pojedinih armiranobetonskih konstrukcija. Postavljene skele služe za izvedbu svih radova na  objektu.
g) Ostalo
U jedinične cijene stavki trebaju biti uračunati svi radovi i potrebni materijali, koji eventualno nisu posebno specificirani u samom troškovniku, a koji su (prema uzancama struke i pravilima dobrog zanata) potrebni za kvalitetan završetak rada, opisanog stavkom troškovnika.
Po završetku radova, izvoditelj zajedno sa nadzornim inženjerom treba zapisnički ustanoviti kvalitetu izvedenih radova. Ukoliko se ustanovi da su radovi izvedeni nekvalitetno, izvoditelj je dužan iste ponovo izvesti u traženoj kvaliteti ili iste naručiti kod drugog izvoditelja, a sve u najkraćem dogovorenom roku i na svoj trošak. Po završetku svih radova na objektu izvođač je dužan ukloniti privremene objekte, očistiti gradilište i sva ostala</t>
  </si>
  <si>
    <t>Broj stavke</t>
  </si>
  <si>
    <t>Opis stavke</t>
  </si>
  <si>
    <t>JM</t>
  </si>
  <si>
    <t>Količina</t>
  </si>
  <si>
    <t>Iznos</t>
  </si>
  <si>
    <t>1.</t>
  </si>
  <si>
    <t>PRIPREMNI RADOVI</t>
  </si>
  <si>
    <t>1.1.</t>
  </si>
  <si>
    <t>Obračun radova:</t>
  </si>
  <si>
    <t>m'</t>
  </si>
  <si>
    <t>1.2.</t>
  </si>
  <si>
    <t>1.3.</t>
  </si>
  <si>
    <t>m³</t>
  </si>
  <si>
    <t>PRIVREMENA  REGULACIJA PROMETA</t>
  </si>
  <si>
    <t>Privremena regulacija prometa na mjestima izvođenja radova (polaganja cjevovoda, prekopa i bušenja), prema elaboratu privremene regulacije prometa, te postava upozoravajućih traka na dijelu iskopa odnosno osiguranje otvorenog rova zaštitnom PVC mrežastom ogradom visine 1.2 m, postavljenom na drvene stupiće ,  nabavu i postavu prometne signalizacije, vršenje regulacije prometa koja se vrši za cijelo vrijeme izvođenja radova, te trošak čiščenja blata i pranja mlazom vode okolnih prometnica kojima će se voziti strojevi na odvozu i dovozu materijala za predmetno gradilište.</t>
  </si>
  <si>
    <t>kompl.</t>
  </si>
  <si>
    <t>2.</t>
  </si>
  <si>
    <t>ZEMLJANI RADOVI</t>
  </si>
  <si>
    <t>2.1.</t>
  </si>
  <si>
    <t>Rad se mjeri u m³ stvarno iskopanog materijala, mjereno u sraslom stanju.</t>
  </si>
  <si>
    <t>2.2.</t>
  </si>
  <si>
    <t>2.4.</t>
  </si>
  <si>
    <t>Obračuna radova:</t>
  </si>
  <si>
    <t>2.5.</t>
  </si>
  <si>
    <t>2.6.</t>
  </si>
  <si>
    <t>UTOVAR I ODVOZ NEUPORABIVOG I SUVIŠNOG MATERIJALA</t>
  </si>
  <si>
    <t xml:space="preserve">Odvoz preostalog materijala od iskopa na deponiju po izboru investitora na daljinu do 5 km, uključivo utovar, istovar, razastiranje i povrat praznog vozila. </t>
  </si>
  <si>
    <t>Rad se obračunava po m³ odvezenog materijala u sraslom stanju.</t>
  </si>
  <si>
    <t>m²</t>
  </si>
  <si>
    <t xml:space="preserve">Izrada bankine se mjeri u dužnim metrima, prema stvarno izvršenom radu. U jediničnoj cijeni je sadržana dobava, strojni rad i sav materijal za potpunu izradu bankine. </t>
  </si>
  <si>
    <t xml:space="preserve"> - Iskazi količina radova - BANKINA</t>
  </si>
  <si>
    <t>Ukupno  2 - ZEMLJANI RADOVI  (Kn)</t>
  </si>
  <si>
    <t>3.</t>
  </si>
  <si>
    <t>3.1.</t>
  </si>
  <si>
    <t>4.</t>
  </si>
  <si>
    <t>4.1.</t>
  </si>
  <si>
    <t>5.</t>
  </si>
  <si>
    <t>ASFALTERSKI RADOVI</t>
  </si>
  <si>
    <t>5.1.</t>
  </si>
  <si>
    <t>Rad se obračunava u  m² izrađenog asfaltnog sloja BNHS 16 debljnine 6 cm.</t>
  </si>
  <si>
    <t>SANACIJA ASFALTIRANIH I BETONSKIH POVRŠINA</t>
  </si>
  <si>
    <t xml:space="preserve">   </t>
  </si>
  <si>
    <t>Rad se obračunava po m' izrezanog sloja.</t>
  </si>
  <si>
    <t>asfalt</t>
  </si>
  <si>
    <t>RAZBIJANJE POSTOJEĆIH BETONSKIH POVRŠINA</t>
  </si>
  <si>
    <t>Obračun po m³ razbijenog betona:</t>
  </si>
  <si>
    <t>kompresorska vibro - bušilica</t>
  </si>
  <si>
    <t>hidraulički nabijač - "pick hammer"</t>
  </si>
  <si>
    <t>ZAVRŠNI RADOVI</t>
  </si>
  <si>
    <t xml:space="preserve">REKAPITULACIJA RADOVA </t>
  </si>
  <si>
    <t>1. PRIPREMNI RADOVI</t>
  </si>
  <si>
    <t>2. ZEMLJANI RADOVI</t>
  </si>
  <si>
    <t>UKUPNA VRIJEDNOST RADOVA</t>
  </si>
  <si>
    <t>PDV 25 %</t>
  </si>
  <si>
    <t xml:space="preserve">SVEUKUPNO </t>
  </si>
  <si>
    <t>Ukupno  1 -   PRIPREMNI RADOVI  (Kn)</t>
  </si>
  <si>
    <t>Izradio :</t>
  </si>
  <si>
    <t>Petrović Vedran dipl.ing.građ.</t>
  </si>
  <si>
    <t>proširenje prometnice</t>
  </si>
  <si>
    <t>Bitumenizirani nosivo habajući sloj:</t>
  </si>
  <si>
    <t xml:space="preserve">Rad se obračunava po m³ izvedenog nosivog sloja </t>
  </si>
  <si>
    <t>ISKOLČENJE TRASE I OSIGURANJE ISKOLČENE OSI</t>
  </si>
  <si>
    <t>Rad se mjeri po dužnom metru trase.</t>
  </si>
  <si>
    <t>Sva geodetska mjerenja kojima, se podaci iz projekta prenose na teren ili s terena u projekte, osiguranje osi iskolčene trase, profiliranje, obnavljanje i održavanje iskolčenih oznaka na terenu za vrijeme građenja odnosno do predaje radova investitoru. U cijenu stavke uključiti i izradu elaborata iskolčenja od strane ovlaštenog geodete, sukladno važečem zakonu.</t>
  </si>
  <si>
    <r>
      <t>Obračun po m</t>
    </r>
    <r>
      <rPr>
        <vertAlign val="superscript"/>
        <sz val="11"/>
        <rFont val="Calibri"/>
        <family val="2"/>
        <charset val="238"/>
        <scheme val="minor"/>
      </rPr>
      <t>2</t>
    </r>
    <r>
      <rPr>
        <sz val="11"/>
        <rFont val="Calibri"/>
        <family val="2"/>
        <charset val="238"/>
        <scheme val="minor"/>
      </rPr>
      <t xml:space="preserve"> uvaljane posteljice.</t>
    </r>
  </si>
  <si>
    <r>
      <t>m</t>
    </r>
    <r>
      <rPr>
        <vertAlign val="superscript"/>
        <sz val="11"/>
        <rFont val="Calibri"/>
        <family val="2"/>
        <charset val="238"/>
        <scheme val="minor"/>
      </rPr>
      <t>2</t>
    </r>
  </si>
  <si>
    <t>ISPITIVANJE NOSIVOSTI TLA</t>
  </si>
  <si>
    <t>Geomehaničko ispitivanje nosivosti kolničke konstrukcije. Ispitivanje uključuje pregled trase i uzimanje uzoraka na mjestima kolničke konstrukcije gdje su vidljiva veća oštećenja.</t>
  </si>
  <si>
    <t xml:space="preserve">Obračun radova </t>
  </si>
  <si>
    <t>za ispitivanje na cijeloj trasi komplet</t>
  </si>
  <si>
    <t>kolnička površina</t>
  </si>
  <si>
    <t xml:space="preserve">BITUMENIZIRANI NOSIVO HABAJUĆI SLOJ (BNHS) </t>
  </si>
  <si>
    <t>REZANJE POSTOJEĆIH ASFALTIRANIH  POVRŠINA</t>
  </si>
  <si>
    <t>KOPRIVNICA, ožujak 2019.</t>
  </si>
  <si>
    <t>Dobava i izvedba bitumeniziranog nosivog habajućeg asfaltnog sloja BNHS 16  debljine d=6 cm. Sloj se nanosi na prethodno pripremljenu podlogu od tucanika . U cijenu uključiti nabavu, dopremu i ugradnju BNHS-a.</t>
  </si>
  <si>
    <t>PROFILIRANJE I UREĐENJE POSTOJEĆIH ODVODNIH JARAKA</t>
  </si>
  <si>
    <t>Profiliranje odvodnih cestovnih jaraka se izvodi profilnom korpom.</t>
  </si>
  <si>
    <t>U cijenu je uračunat utovar i odvoz iskopanog materijala na deponij udaljen do 5 km, te svi troškovi prijevoza, deponiranja, opreme i sve ostalo što je potrebno za izvođenje radova.</t>
  </si>
  <si>
    <t xml:space="preserve">obračun radova po m' dužnom profiliranog jarka. </t>
  </si>
  <si>
    <t xml:space="preserve">OPĆINA NOVO VIRJE </t>
  </si>
  <si>
    <t xml:space="preserve">Trg Vladimira Jagarinca 5 ,  </t>
  </si>
  <si>
    <t>47998653199</t>
  </si>
  <si>
    <t>IZGRADNJA NERAZVRSTANE CESTE U OPĆINI NOVO VIRJE</t>
  </si>
  <si>
    <t xml:space="preserve">k.č.br. K.č.br. 7655, k.o. Novo Virje,  </t>
  </si>
  <si>
    <t>ulica Drenovica, Novo Virje</t>
  </si>
  <si>
    <t>48 350  Novo Virje</t>
  </si>
  <si>
    <t>STROJNO PLANIRANJE  I NABIJANJE MAKADAMA</t>
  </si>
  <si>
    <t>Ukupno  3. - ASFALTERSKI RADOVI  (Kn)</t>
  </si>
  <si>
    <t>Strojno razbijanje pikamerom i ručno razbijanje sa pneumatskim   čekičem betona na trasi . Rad se obračunava po efektivnom satu razbijanja betona.</t>
  </si>
  <si>
    <t>4.2.</t>
  </si>
  <si>
    <t>4.3.</t>
  </si>
  <si>
    <t>Ukupno  4. - SANACIJA ASFALTIRANIH I BETONSKIH POVRŠINA (Kn)</t>
  </si>
  <si>
    <t>POSTAVA PROMETNIH ZNAKOVA</t>
  </si>
  <si>
    <t>Nabava, doprema i postavljanje horizontalne i vertikalne  prema pravilniku o prometnim znakovima. U cijenu stavke uključiti sav potreban rad i materijal za izradu betonskog temelja i postavu prometnog znaka prema istom pravilniku.</t>
  </si>
  <si>
    <t xml:space="preserve"> - znak B 02</t>
  </si>
  <si>
    <t>Ukupno  . - ZAVRŠNI RADOVI (Kn)</t>
  </si>
  <si>
    <t>3. ASFALTERSKI RADOVI</t>
  </si>
  <si>
    <t>4. SANACIJA ASFALTIRANIH I BETONSKIH POVRŠINA</t>
  </si>
  <si>
    <t>5. ZAVRŠNI RADOVI</t>
  </si>
  <si>
    <t>J.cijena (kn)</t>
  </si>
  <si>
    <t>Bankine od eruptivne zapune mogu se izraditi tek po završetku asfaltiranja  i nakon što nadzorni inženjer preuzme podlogu bankine (nasip) i nosivi sloj ispravno izveden u smislu zbijenosti, pravilnih nagiba, visinskih kota i funkcionalnosti odvodnje. Debljina sloja eruptivne zapune je određena projektom. Zbijanje se obavlja pogodnim valjkom. Površina bankine mora biti 1 cm niže od izvedenog ruba kolnika. Bankina mora imati propisanu nosivost. Odstupanje od projektirane debljine sloja mora biti u granicama ±1cm.</t>
  </si>
  <si>
    <t>Razbijanje, utovar i odvoz izrezanog asfalta  na deponij udaljen do 5 km, uključivo s troškom deponiranja.
Skidanje postojećeg dotrajalog asfalta sa prometnice. Stavka obuhvaća sav potreban rad, alat i materijal za kompletnu izvedbu stavke. Obračun se vrši po m2 uklonjenog i zbrinutog asfalta.</t>
  </si>
  <si>
    <t xml:space="preserve">RAZBIJANJE, UTOVAR I ODVOZ IZREZANOG ASFALTA </t>
  </si>
  <si>
    <t>Utovar i odvoz</t>
  </si>
  <si>
    <t>Rezanje asfalta uzdužnog spoja stare kolničke konstrukcije sa novom kolničkom konstrukcojom, rotacionom pilom . Stavka sadrži i premaz spoja emulzijom za sljepljivanje.</t>
  </si>
  <si>
    <t xml:space="preserve">Strojni i ručni iskop iskop zemlje "C" kategorije prema odredbama projekta u trasi izvedbe  proširenja prometnice  (izrada "kufera" prometne površine) ,na  mjestima mrežastih pukotina i većih oštećenja kolnika koja nisu zadovoljila geomehanička ispitivanja.   Prosječna dubina iskopa  35 cm i širine 50 cm .  Iskop se obavlja prema visinskim kotama iz projekta  te propisanim nagibima. Iskopani materijal se odlaže na privremenu deponiju i dio iskopanog materijala će kasnije služiti za nasipavanje okolnog terena. U cijenu stavke uključiti i strojnu izradu posteljice od miješanih materijala, ujednačene nosivosti, s grubim i finim planiranjem, eventualnom sanacijom pojedinih manjih površina slabijeg materijala i zbijanjem do tražene zbijenosti uz potrebno vlaženje ili sušenje. Zbijenost posteljice mora iznositi min Ms = 25 MN/m2. Materijal za nasipavanje bankina mora odobriti nadzorni inženjer upisom u građevinski dnevnik. </t>
  </si>
  <si>
    <t xml:space="preserve">Nabava, doprema i ugradnja  tucanika granulacije 0 - 60 mm kao nosivog sloja  proširenja asfaltne kolničke konstrukcije (izrada "kufera" prometne površine) u sloju debljine 35 cm na mjestima proširenja i zamjene nosivog sloja postojeće kolničke konstrukcije. Tucanik nanositi u slojevima i dobro uvaljati da se dobije nosivost Ms = 80 MN/m2. , a gornja površina mora biti ravna (planiranje na točnost ± 1 cm), u projektiranom padu i kompaktna. </t>
  </si>
  <si>
    <t>IZRADA BANKINA OD ERUPTIVNE ZAPUNE</t>
  </si>
  <si>
    <t xml:space="preserve">STROJNO SKIDANJE MATERIJALA DUBINE 35 cm </t>
  </si>
  <si>
    <t>IZRADA TAMPONSKOG SLOJA   - KUFER</t>
  </si>
  <si>
    <t>2.3.1.</t>
  </si>
  <si>
    <t xml:space="preserve">IZRADA TAMPONSKOG SLOJA  </t>
  </si>
  <si>
    <t>2.3.2.</t>
  </si>
  <si>
    <t xml:space="preserve">Nabava, doprema i ugradnja  tucanika granulacije 0 - 30 mm kao nosivog sloja   kolničke konstrukcije na mjestima izvedbe nosivog sloja na makadamu prosječne debljine 20 cm . Tucanik nanositi u slojevima i dobro uvaljati da se dobije nosivost Ms = 80 MN/m2. , a gornja površina mora biti ravna (planiranje na točnost ± 1 cm), u projektiranom padu i kompaktna. </t>
  </si>
  <si>
    <t xml:space="preserve">Strojno planiranje  greiderom postojećeg makadama (nakon skidanja asfalta stavka 4.2.) . Stavka uključuje strojno planiranje makadama , utovar i odvoz materijala na privremenu deponiju od izravnavanja prosječne debljine do 5 cm, te strojno zbijanje isplaniranog materijala vibracionim valjkom do potebne nosivosti od Ms = 80 MN/m2. </t>
  </si>
  <si>
    <t>Bankina; 0,50 m; debljina 6,0 cm</t>
  </si>
  <si>
    <t>za izgradnju nerazvrstane ceste u općini Novo Virje bez cijena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</si>
</sst>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kn-41A];[Red]\-#,##0.00\ [$kn-41A]"/>
    <numFmt numFmtId="165" formatCode="mmm/dd"/>
    <numFmt numFmtId="166" formatCode="#,##0.00;[Red]#,##0.00"/>
    <numFmt numFmtId="167" formatCode="#,##0.00\ &quot;kn&quot;"/>
    <numFmt numFmtId="168" formatCode="dd/mm/yyyy"/>
  </numFmts>
  <fonts count="21" x14ac:knownFonts="1">
    <font>
      <sz val="11"/>
      <color theme="1"/>
      <name val="Calibri"/>
      <family val="2"/>
      <charset val="238"/>
      <scheme val="minor"/>
    </font>
    <font>
      <sz val="11"/>
      <color rgb="FF000000"/>
      <name val="Calibri"/>
      <family val="2"/>
      <charset val="238"/>
      <scheme val="minor"/>
    </font>
    <font>
      <b/>
      <sz val="11"/>
      <color theme="1"/>
      <name val="Calibri"/>
      <family val="2"/>
      <charset val="238"/>
      <scheme val="minor"/>
    </font>
    <font>
      <b/>
      <sz val="20"/>
      <color theme="1"/>
      <name val="Calibri"/>
      <family val="2"/>
      <charset val="238"/>
      <scheme val="minor"/>
    </font>
    <font>
      <b/>
      <sz val="11"/>
      <color rgb="FF000000"/>
      <name val="Calibri"/>
      <family val="2"/>
      <charset val="238"/>
      <scheme val="minor"/>
    </font>
    <font>
      <b/>
      <u/>
      <sz val="11"/>
      <color theme="1"/>
      <name val="Calibri"/>
      <family val="2"/>
      <charset val="238"/>
      <scheme val="minor"/>
    </font>
    <font>
      <u/>
      <sz val="11"/>
      <color theme="1"/>
      <name val="Calibri"/>
      <family val="2"/>
      <charset val="238"/>
      <scheme val="minor"/>
    </font>
    <font>
      <b/>
      <sz val="11"/>
      <name val="Calibri"/>
      <family val="2"/>
      <charset val="238"/>
      <scheme val="minor"/>
    </font>
    <font>
      <sz val="11"/>
      <color theme="1"/>
      <name val="Calibri"/>
      <family val="2"/>
      <charset val="238"/>
      <scheme val="minor"/>
    </font>
    <font>
      <sz val="11"/>
      <color rgb="FF9C5700"/>
      <name val="Calibri"/>
      <family val="2"/>
      <charset val="238"/>
      <scheme val="minor"/>
    </font>
    <font>
      <b/>
      <sz val="9"/>
      <name val="Tahoma"/>
      <family val="2"/>
      <charset val="238"/>
    </font>
    <font>
      <sz val="10"/>
      <name val="Arial"/>
      <family val="2"/>
      <charset val="238"/>
    </font>
    <font>
      <b/>
      <sz val="11"/>
      <color rgb="FF9C5700"/>
      <name val="Calibri"/>
      <family val="2"/>
      <charset val="238"/>
      <scheme val="minor"/>
    </font>
    <font>
      <sz val="11"/>
      <name val="Calibri"/>
      <family val="2"/>
      <charset val="238"/>
      <scheme val="minor"/>
    </font>
    <font>
      <sz val="11"/>
      <color rgb="FFFF0000"/>
      <name val="Calibri"/>
      <family val="2"/>
      <charset val="238"/>
      <scheme val="minor"/>
    </font>
    <font>
      <vertAlign val="superscript"/>
      <sz val="11"/>
      <name val="Calibri"/>
      <family val="2"/>
      <charset val="238"/>
      <scheme val="minor"/>
    </font>
    <font>
      <sz val="11"/>
      <color indexed="62"/>
      <name val="Calibri"/>
      <family val="2"/>
      <charset val="238"/>
      <scheme val="minor"/>
    </font>
    <font>
      <sz val="11"/>
      <color indexed="10"/>
      <name val="Calibri"/>
      <family val="2"/>
      <charset val="238"/>
      <scheme val="minor"/>
    </font>
    <font>
      <b/>
      <sz val="11"/>
      <color indexed="10"/>
      <name val="Calibri"/>
      <family val="2"/>
      <charset val="238"/>
      <scheme val="minor"/>
    </font>
    <font>
      <b/>
      <sz val="11"/>
      <color rgb="FFFF0000"/>
      <name val="Calibri"/>
      <family val="2"/>
      <charset val="238"/>
      <scheme val="minor"/>
    </font>
    <font>
      <sz val="11"/>
      <color rgb="FF333399"/>
      <name val="Calibri"/>
      <family val="2"/>
      <charset val="238"/>
      <scheme val="minor"/>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indexed="13"/>
        <bgColor indexed="34"/>
      </patternFill>
    </fill>
  </fills>
  <borders count="3">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s>
  <cellStyleXfs count="5">
    <xf numFmtId="0" fontId="0" fillId="0" borderId="0"/>
    <xf numFmtId="0" fontId="9" fillId="2" borderId="0" applyNumberFormat="0" applyBorder="0" applyAlignment="0" applyProtection="0"/>
    <xf numFmtId="0" fontId="8" fillId="3" borderId="1" applyNumberFormat="0" applyFont="0" applyAlignment="0" applyProtection="0"/>
    <xf numFmtId="49" fontId="10" fillId="4" borderId="2" applyAlignment="0"/>
    <xf numFmtId="0" fontId="11" fillId="0" borderId="0"/>
  </cellStyleXfs>
  <cellXfs count="129">
    <xf numFmtId="0" fontId="0" fillId="0" borderId="0" xfId="0"/>
    <xf numFmtId="0" fontId="1" fillId="0" borderId="0" xfId="0" applyFont="1"/>
    <xf numFmtId="0" fontId="2" fillId="0" borderId="0" xfId="0" applyFont="1"/>
    <xf numFmtId="0" fontId="5" fillId="0" borderId="0" xfId="0" applyFont="1"/>
    <xf numFmtId="0" fontId="6" fillId="0" borderId="0" xfId="0" applyFont="1"/>
    <xf numFmtId="0" fontId="7" fillId="0" borderId="0" xfId="0" applyFont="1"/>
    <xf numFmtId="0" fontId="1" fillId="0" borderId="0" xfId="0" applyFont="1" applyAlignment="1">
      <alignment horizontal="center"/>
    </xf>
    <xf numFmtId="0" fontId="4" fillId="0" borderId="0" xfId="0" applyFont="1" applyAlignment="1">
      <alignment wrapText="1"/>
    </xf>
    <xf numFmtId="0" fontId="4" fillId="0" borderId="0" xfId="0" applyFont="1"/>
    <xf numFmtId="0" fontId="9" fillId="0" borderId="0" xfId="1" applyFill="1" applyAlignment="1">
      <alignment horizontal="center"/>
    </xf>
    <xf numFmtId="4" fontId="9" fillId="0" borderId="0" xfId="1" applyNumberFormat="1" applyFill="1" applyAlignment="1">
      <alignment horizontal="right"/>
    </xf>
    <xf numFmtId="167" fontId="9" fillId="0" borderId="0" xfId="1" applyNumberFormat="1" applyFill="1"/>
    <xf numFmtId="167" fontId="0" fillId="0" borderId="0" xfId="0" applyNumberFormat="1"/>
    <xf numFmtId="0" fontId="0" fillId="0" borderId="0" xfId="0" applyAlignment="1">
      <alignment horizontal="center"/>
    </xf>
    <xf numFmtId="1" fontId="7" fillId="0" borderId="0" xfId="0" applyNumberFormat="1" applyFont="1" applyAlignment="1">
      <alignment horizontal="center" vertical="top"/>
    </xf>
    <xf numFmtId="2" fontId="13" fillId="0" borderId="0" xfId="0" applyNumberFormat="1" applyFont="1" applyAlignment="1">
      <alignment horizontal="center"/>
    </xf>
    <xf numFmtId="2" fontId="13" fillId="0" borderId="0" xfId="0" applyNumberFormat="1" applyFont="1" applyAlignment="1">
      <alignment horizontal="right"/>
    </xf>
    <xf numFmtId="167" fontId="13" fillId="0" borderId="0" xfId="0" applyNumberFormat="1" applyFont="1"/>
    <xf numFmtId="4" fontId="13" fillId="0" borderId="0" xfId="0" applyNumberFormat="1" applyFont="1" applyAlignment="1">
      <alignment horizontal="center"/>
    </xf>
    <xf numFmtId="4" fontId="13" fillId="0" borderId="0" xfId="0" applyNumberFormat="1" applyFont="1" applyAlignment="1">
      <alignment horizontal="right"/>
    </xf>
    <xf numFmtId="167" fontId="13" fillId="0" borderId="0" xfId="0" applyNumberFormat="1" applyFont="1" applyAlignment="1">
      <alignment vertical="center"/>
    </xf>
    <xf numFmtId="0" fontId="7" fillId="0" borderId="0" xfId="0" applyFont="1" applyAlignment="1">
      <alignment horizontal="left" vertical="top" wrapText="1"/>
    </xf>
    <xf numFmtId="167" fontId="13" fillId="0" borderId="0" xfId="0" applyNumberFormat="1" applyFont="1" applyAlignment="1">
      <alignment vertical="top"/>
    </xf>
    <xf numFmtId="4" fontId="13" fillId="0" borderId="0" xfId="0" applyNumberFormat="1" applyFont="1"/>
    <xf numFmtId="0" fontId="13" fillId="0" borderId="0" xfId="0" applyFont="1"/>
    <xf numFmtId="0" fontId="13" fillId="0" borderId="0" xfId="4" applyFont="1"/>
    <xf numFmtId="167" fontId="13" fillId="0" borderId="0" xfId="4" applyNumberFormat="1" applyFont="1"/>
    <xf numFmtId="0" fontId="7" fillId="0" borderId="0" xfId="0" applyFont="1" applyAlignment="1">
      <alignment vertical="center"/>
    </xf>
    <xf numFmtId="49" fontId="7" fillId="0" borderId="0" xfId="3" applyFont="1" applyFill="1" applyBorder="1" applyAlignment="1">
      <alignment horizontal="center"/>
    </xf>
    <xf numFmtId="49" fontId="13" fillId="0" borderId="0" xfId="0" applyNumberFormat="1" applyFont="1" applyAlignment="1">
      <alignment horizontal="center" vertical="top"/>
    </xf>
    <xf numFmtId="0" fontId="13" fillId="0" borderId="0" xfId="0" applyFont="1" applyAlignment="1">
      <alignment horizontal="center"/>
    </xf>
    <xf numFmtId="0" fontId="13" fillId="0" borderId="0" xfId="0" applyFont="1" applyAlignment="1">
      <alignment horizontal="center" vertical="center"/>
    </xf>
    <xf numFmtId="0" fontId="13" fillId="0" borderId="0" xfId="0" applyFont="1" applyAlignment="1">
      <alignment horizontal="center" wrapText="1"/>
    </xf>
    <xf numFmtId="4" fontId="13" fillId="0" borderId="0" xfId="0" applyNumberFormat="1" applyFont="1" applyAlignment="1">
      <alignment horizontal="center" vertical="top"/>
    </xf>
    <xf numFmtId="49" fontId="7" fillId="0" borderId="0" xfId="0" applyNumberFormat="1" applyFont="1" applyAlignment="1">
      <alignment horizontal="center" vertical="top"/>
    </xf>
    <xf numFmtId="0" fontId="7" fillId="0" borderId="0" xfId="0" applyFont="1" applyAlignment="1">
      <alignment horizontal="center"/>
    </xf>
    <xf numFmtId="0" fontId="13" fillId="0" borderId="0" xfId="0" applyFont="1" applyAlignment="1">
      <alignment horizontal="left" vertical="top" wrapText="1"/>
    </xf>
    <xf numFmtId="0" fontId="13" fillId="0" borderId="0" xfId="0" applyFont="1" applyAlignment="1">
      <alignment horizontal="right"/>
    </xf>
    <xf numFmtId="4" fontId="17" fillId="0" borderId="0" xfId="0" applyNumberFormat="1" applyFont="1" applyAlignment="1">
      <alignment horizontal="right"/>
    </xf>
    <xf numFmtId="4" fontId="17" fillId="0" borderId="0" xfId="0" applyNumberFormat="1" applyFont="1" applyAlignment="1">
      <alignment horizontal="right" wrapText="1"/>
    </xf>
    <xf numFmtId="4" fontId="13" fillId="0" borderId="0" xfId="0" applyNumberFormat="1" applyFont="1" applyAlignment="1">
      <alignment horizontal="right" wrapText="1"/>
    </xf>
    <xf numFmtId="0" fontId="14" fillId="0" borderId="0" xfId="0" applyFont="1"/>
    <xf numFmtId="0" fontId="13" fillId="0" borderId="0" xfId="0" applyFont="1" applyAlignment="1">
      <alignment horizontal="center" vertical="top"/>
    </xf>
    <xf numFmtId="0" fontId="13" fillId="0" borderId="0" xfId="0" applyFont="1" applyAlignment="1">
      <alignment horizontal="left" vertical="top"/>
    </xf>
    <xf numFmtId="166" fontId="13" fillId="0" borderId="0" xfId="0" applyNumberFormat="1" applyFont="1" applyAlignment="1">
      <alignment horizontal="center" vertical="top"/>
    </xf>
    <xf numFmtId="4" fontId="13" fillId="0" borderId="0" xfId="0" applyNumberFormat="1" applyFont="1" applyAlignment="1">
      <alignment horizontal="right" vertical="top"/>
    </xf>
    <xf numFmtId="4" fontId="14" fillId="0" borderId="0" xfId="0" applyNumberFormat="1" applyFont="1" applyAlignment="1">
      <alignment horizontal="right"/>
    </xf>
    <xf numFmtId="0" fontId="13" fillId="0" borderId="0" xfId="0" applyFont="1" applyAlignment="1">
      <alignment horizontal="right" wrapText="1"/>
    </xf>
    <xf numFmtId="0" fontId="17" fillId="0" borderId="0" xfId="0" applyFont="1"/>
    <xf numFmtId="0" fontId="13" fillId="0" borderId="0" xfId="4" applyFont="1" applyAlignment="1">
      <alignment horizontal="left"/>
    </xf>
    <xf numFmtId="0" fontId="13" fillId="0" borderId="0" xfId="4" applyFont="1" applyAlignment="1">
      <alignment horizontal="right"/>
    </xf>
    <xf numFmtId="49" fontId="7" fillId="0" borderId="0" xfId="3" applyFont="1" applyFill="1" applyBorder="1" applyAlignment="1">
      <alignment horizontal="right"/>
    </xf>
    <xf numFmtId="4" fontId="7" fillId="0" borderId="0" xfId="0" applyNumberFormat="1" applyFont="1" applyAlignment="1">
      <alignment horizontal="right"/>
    </xf>
    <xf numFmtId="4" fontId="13" fillId="0" borderId="0" xfId="0" applyNumberFormat="1" applyFont="1" applyAlignment="1">
      <alignment horizontal="right" indent="1"/>
    </xf>
    <xf numFmtId="0" fontId="13" fillId="0" borderId="0" xfId="0" applyFont="1" applyAlignment="1">
      <alignment horizontal="left"/>
    </xf>
    <xf numFmtId="0" fontId="17" fillId="0" borderId="0" xfId="0" applyFont="1" applyAlignment="1">
      <alignment horizontal="left" vertical="top"/>
    </xf>
    <xf numFmtId="49" fontId="13" fillId="0" borderId="0" xfId="0" applyNumberFormat="1" applyFont="1" applyAlignment="1">
      <alignment horizontal="left" vertical="top" wrapText="1"/>
    </xf>
    <xf numFmtId="0" fontId="7" fillId="0" borderId="0" xfId="0" applyFont="1" applyAlignment="1">
      <alignment horizontal="center" vertical="center"/>
    </xf>
    <xf numFmtId="4" fontId="7" fillId="0" borderId="0" xfId="0" applyNumberFormat="1" applyFont="1" applyAlignment="1">
      <alignment horizontal="center"/>
    </xf>
    <xf numFmtId="0" fontId="12" fillId="0" borderId="0" xfId="1" applyFont="1" applyFill="1" applyAlignment="1">
      <alignment horizontal="left" vertical="top" wrapText="1"/>
    </xf>
    <xf numFmtId="49" fontId="7" fillId="0" borderId="0" xfId="0" applyNumberFormat="1" applyFont="1" applyAlignment="1">
      <alignment horizontal="left" vertical="top" wrapText="1"/>
    </xf>
    <xf numFmtId="49" fontId="7" fillId="3" borderId="0" xfId="2" applyNumberFormat="1" applyFont="1" applyBorder="1" applyAlignment="1">
      <alignment horizontal="left" vertical="center" wrapText="1"/>
    </xf>
    <xf numFmtId="49" fontId="7" fillId="3" borderId="0" xfId="2" applyNumberFormat="1" applyFont="1" applyBorder="1" applyAlignment="1">
      <alignment horizontal="left" vertical="top" wrapText="1"/>
    </xf>
    <xf numFmtId="4" fontId="17" fillId="0" borderId="0" xfId="4" applyNumberFormat="1" applyFont="1" applyAlignment="1">
      <alignment horizontal="right"/>
    </xf>
    <xf numFmtId="4" fontId="18" fillId="0" borderId="0" xfId="3" applyNumberFormat="1" applyFont="1" applyFill="1" applyBorder="1" applyAlignment="1">
      <alignment horizontal="right"/>
    </xf>
    <xf numFmtId="4" fontId="13" fillId="0" borderId="0" xfId="4" applyNumberFormat="1" applyFont="1" applyAlignment="1">
      <alignment horizontal="right"/>
    </xf>
    <xf numFmtId="4" fontId="13" fillId="0" borderId="0" xfId="0" applyNumberFormat="1" applyFont="1" applyAlignment="1">
      <alignment horizontal="right" wrapText="1" indent="1"/>
    </xf>
    <xf numFmtId="4" fontId="13" fillId="0" borderId="0" xfId="0" applyNumberFormat="1" applyFont="1" applyAlignment="1">
      <alignment horizontal="right" vertical="center"/>
    </xf>
    <xf numFmtId="4" fontId="7" fillId="0" borderId="0" xfId="3" applyNumberFormat="1" applyFont="1" applyFill="1" applyBorder="1" applyAlignment="1">
      <alignment horizontal="right"/>
    </xf>
    <xf numFmtId="49" fontId="7" fillId="0" borderId="0" xfId="2" applyNumberFormat="1" applyFont="1" applyFill="1" applyBorder="1" applyAlignment="1">
      <alignment horizontal="left" vertical="top" wrapText="1"/>
    </xf>
    <xf numFmtId="0" fontId="13" fillId="3" borderId="0" xfId="2" applyFont="1" applyBorder="1"/>
    <xf numFmtId="4" fontId="13" fillId="3" borderId="0" xfId="2" applyNumberFormat="1" applyFont="1" applyBorder="1" applyAlignment="1">
      <alignment horizontal="right"/>
    </xf>
    <xf numFmtId="167" fontId="13" fillId="3" borderId="0" xfId="2" applyNumberFormat="1" applyFont="1" applyBorder="1"/>
    <xf numFmtId="49" fontId="7" fillId="3" borderId="0" xfId="2" applyNumberFormat="1" applyFont="1" applyBorder="1" applyAlignment="1">
      <alignment horizontal="right"/>
    </xf>
    <xf numFmtId="4" fontId="18" fillId="3" borderId="0" xfId="2" applyNumberFormat="1" applyFont="1" applyBorder="1" applyAlignment="1">
      <alignment horizontal="right"/>
    </xf>
    <xf numFmtId="49" fontId="7" fillId="3" borderId="0" xfId="2" applyNumberFormat="1" applyFont="1" applyBorder="1" applyAlignment="1">
      <alignment horizontal="right" vertical="center"/>
    </xf>
    <xf numFmtId="4" fontId="7" fillId="3" borderId="0" xfId="2" applyNumberFormat="1" applyFont="1" applyBorder="1" applyAlignment="1">
      <alignment horizontal="right" vertical="center"/>
    </xf>
    <xf numFmtId="49" fontId="7" fillId="0" borderId="0" xfId="3" applyFont="1" applyFill="1" applyBorder="1"/>
    <xf numFmtId="49" fontId="13" fillId="3" borderId="0" xfId="2" applyNumberFormat="1" applyFont="1" applyBorder="1" applyAlignment="1">
      <alignment horizontal="left" vertical="top" wrapText="1"/>
    </xf>
    <xf numFmtId="49" fontId="13" fillId="3" borderId="0" xfId="2" applyNumberFormat="1" applyFont="1" applyBorder="1" applyAlignment="1">
      <alignment horizontal="center" vertical="center"/>
    </xf>
    <xf numFmtId="4" fontId="13" fillId="3" borderId="0" xfId="2" applyNumberFormat="1" applyFont="1" applyBorder="1" applyAlignment="1">
      <alignment horizontal="right" vertical="center"/>
    </xf>
    <xf numFmtId="167" fontId="13" fillId="3" borderId="0" xfId="2" applyNumberFormat="1" applyFont="1" applyBorder="1" applyAlignment="1">
      <alignment vertical="center"/>
    </xf>
    <xf numFmtId="49" fontId="7" fillId="3" borderId="0" xfId="2" applyNumberFormat="1" applyFont="1" applyBorder="1" applyAlignment="1">
      <alignment horizontal="center" vertical="center"/>
    </xf>
    <xf numFmtId="4" fontId="16" fillId="0" borderId="0" xfId="0" applyNumberFormat="1" applyFont="1" applyAlignment="1">
      <alignment horizontal="right" wrapText="1"/>
    </xf>
    <xf numFmtId="4" fontId="7" fillId="3" borderId="0" xfId="2" applyNumberFormat="1" applyFont="1" applyBorder="1" applyAlignment="1">
      <alignment horizontal="right"/>
    </xf>
    <xf numFmtId="4" fontId="16" fillId="0" borderId="0" xfId="0" applyNumberFormat="1" applyFont="1" applyAlignment="1">
      <alignment horizontal="right"/>
    </xf>
    <xf numFmtId="167" fontId="13" fillId="0" borderId="0" xfId="3" applyNumberFormat="1" applyFont="1" applyFill="1" applyBorder="1"/>
    <xf numFmtId="49" fontId="4" fillId="0" borderId="0" xfId="0" applyNumberFormat="1" applyFont="1"/>
    <xf numFmtId="0" fontId="13" fillId="0" borderId="0" xfId="0" applyFont="1" applyAlignment="1">
      <alignment horizontal="justify" vertical="top" wrapText="1"/>
    </xf>
    <xf numFmtId="0" fontId="19" fillId="0" borderId="0" xfId="0" applyFont="1"/>
    <xf numFmtId="168" fontId="7" fillId="0" borderId="0" xfId="0" applyNumberFormat="1" applyFont="1" applyAlignment="1">
      <alignment horizontal="justify" vertical="top" wrapText="1"/>
    </xf>
    <xf numFmtId="0" fontId="13" fillId="0" borderId="0" xfId="0" applyFont="1" applyAlignment="1">
      <alignment horizontal="justify" vertical="top"/>
    </xf>
    <xf numFmtId="0" fontId="1" fillId="0" borderId="0" xfId="0" applyFont="1" applyAlignment="1">
      <alignment wrapText="1"/>
    </xf>
    <xf numFmtId="4" fontId="1" fillId="0" borderId="0" xfId="0" applyNumberFormat="1" applyFont="1"/>
    <xf numFmtId="167" fontId="1" fillId="0" borderId="0" xfId="0" applyNumberFormat="1" applyFont="1"/>
    <xf numFmtId="167" fontId="7" fillId="3" borderId="0" xfId="2" applyNumberFormat="1" applyFont="1" applyBorder="1" applyAlignment="1">
      <alignment vertical="center"/>
    </xf>
    <xf numFmtId="4" fontId="13" fillId="0" borderId="0" xfId="0" applyNumberFormat="1" applyFont="1" applyAlignment="1">
      <alignment horizontal="right" vertical="center" indent="1"/>
    </xf>
    <xf numFmtId="49" fontId="13" fillId="0" borderId="0" xfId="0" applyNumberFormat="1" applyFont="1" applyAlignment="1">
      <alignment horizontal="center" vertical="center" wrapText="1"/>
    </xf>
    <xf numFmtId="0" fontId="13" fillId="0" borderId="0" xfId="0" applyFont="1" applyAlignment="1">
      <alignment horizontal="center" vertical="center" wrapText="1"/>
    </xf>
    <xf numFmtId="4" fontId="13" fillId="0" borderId="0" xfId="0" applyNumberFormat="1" applyFont="1" applyAlignment="1">
      <alignment horizontal="center" vertical="center"/>
    </xf>
    <xf numFmtId="167"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0" fillId="0" borderId="0" xfId="0" applyAlignment="1">
      <alignment vertical="center" wrapText="1"/>
    </xf>
    <xf numFmtId="0" fontId="7" fillId="0" borderId="0" xfId="0" applyFont="1" applyAlignment="1">
      <alignment horizontal="justify" vertical="top" wrapText="1"/>
    </xf>
    <xf numFmtId="0" fontId="19" fillId="0" borderId="0" xfId="0" applyFont="1" applyAlignment="1">
      <alignment horizontal="left" vertical="top" wrapText="1"/>
    </xf>
    <xf numFmtId="0" fontId="14" fillId="0" borderId="0" xfId="0" applyFont="1" applyAlignment="1">
      <alignment horizontal="right" wrapText="1"/>
    </xf>
    <xf numFmtId="4" fontId="14" fillId="0" borderId="0" xfId="0" applyNumberFormat="1" applyFont="1" applyAlignment="1">
      <alignment horizontal="right" wrapText="1"/>
    </xf>
    <xf numFmtId="164" fontId="14" fillId="0" borderId="0" xfId="0" applyNumberFormat="1" applyFont="1" applyAlignment="1">
      <alignment horizontal="right"/>
    </xf>
    <xf numFmtId="0" fontId="14" fillId="0" borderId="0" xfId="0" applyFont="1" applyAlignment="1">
      <alignment horizontal="left" vertical="top" wrapText="1"/>
    </xf>
    <xf numFmtId="4" fontId="20" fillId="0" borderId="0" xfId="0" applyNumberFormat="1" applyFont="1" applyAlignment="1">
      <alignment horizontal="right" wrapText="1"/>
    </xf>
    <xf numFmtId="164" fontId="13" fillId="0" borderId="0" xfId="0" applyNumberFormat="1" applyFont="1" applyAlignment="1">
      <alignment horizontal="right"/>
    </xf>
    <xf numFmtId="49" fontId="9" fillId="0" borderId="0" xfId="1" applyNumberFormat="1" applyFill="1" applyAlignment="1">
      <alignment horizontal="center" vertical="top"/>
    </xf>
    <xf numFmtId="49" fontId="7" fillId="0" borderId="0" xfId="2" applyNumberFormat="1" applyFont="1" applyFill="1" applyBorder="1" applyAlignment="1">
      <alignment horizontal="center" vertical="center"/>
    </xf>
    <xf numFmtId="165" fontId="7" fillId="0" borderId="0" xfId="0" applyNumberFormat="1" applyFont="1" applyAlignment="1">
      <alignment horizontal="center" vertical="top" wrapText="1"/>
    </xf>
    <xf numFmtId="49" fontId="13" fillId="3" borderId="0" xfId="2" applyNumberFormat="1" applyFont="1" applyBorder="1" applyAlignment="1">
      <alignment horizontal="center" vertical="top"/>
    </xf>
    <xf numFmtId="49" fontId="14" fillId="0" borderId="0" xfId="0" applyNumberFormat="1" applyFont="1" applyAlignment="1">
      <alignment horizontal="center" vertical="top"/>
    </xf>
    <xf numFmtId="0" fontId="7" fillId="0" borderId="0" xfId="0" applyFont="1" applyAlignment="1">
      <alignment horizontal="center" vertical="top"/>
    </xf>
    <xf numFmtId="0" fontId="1" fillId="0" borderId="0" xfId="0" applyFont="1" applyAlignment="1">
      <alignment horizontal="center" vertical="top"/>
    </xf>
    <xf numFmtId="49" fontId="13" fillId="0" borderId="0" xfId="0" applyNumberFormat="1" applyFont="1" applyAlignment="1">
      <alignment horizontal="center"/>
    </xf>
    <xf numFmtId="49" fontId="7" fillId="0" borderId="0" xfId="0" applyNumberFormat="1" applyFont="1" applyAlignment="1">
      <alignment horizontal="center"/>
    </xf>
    <xf numFmtId="0" fontId="13" fillId="0" borderId="0" xfId="4" applyFont="1" applyAlignment="1">
      <alignment horizontal="center"/>
    </xf>
    <xf numFmtId="49" fontId="7" fillId="0" borderId="0" xfId="3" applyFont="1" applyFill="1" applyBorder="1" applyAlignment="1">
      <alignment horizontal="center" vertical="center"/>
    </xf>
    <xf numFmtId="0" fontId="7" fillId="0" borderId="0" xfId="0" applyFont="1" applyAlignment="1">
      <alignment horizontal="center" vertical="top" wrapText="1"/>
    </xf>
    <xf numFmtId="49" fontId="13" fillId="0" borderId="0" xfId="0" applyNumberFormat="1" applyFont="1" applyAlignment="1">
      <alignment horizontal="center" vertical="top" wrapText="1"/>
    </xf>
    <xf numFmtId="0" fontId="3"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1" fillId="0" borderId="0" xfId="0" applyFont="1" applyAlignment="1">
      <alignment horizontal="center" wrapText="1"/>
    </xf>
    <xf numFmtId="0" fontId="0" fillId="0" borderId="0" xfId="0" applyAlignment="1">
      <alignment horizontal="left" vertical="top" wrapText="1"/>
    </xf>
  </cellXfs>
  <cellStyles count="5">
    <cellStyle name="Bilješka" xfId="2" builtinId="10"/>
    <cellStyle name="Neutralno" xfId="1" builtinId="28"/>
    <cellStyle name="Normal_SEC 8 BQ Šibenik No 7" xfId="4" xr:uid="{00000000-0005-0000-0000-000002000000}"/>
    <cellStyle name="Normalno" xfId="0" builtinId="0"/>
    <cellStyle name="prostor"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752475</xdr:colOff>
      <xdr:row>1</xdr:row>
      <xdr:rowOff>19050</xdr:rowOff>
    </xdr:from>
    <xdr:to>
      <xdr:col>1</xdr:col>
      <xdr:colOff>762000</xdr:colOff>
      <xdr:row>10</xdr:row>
      <xdr:rowOff>57150</xdr:rowOff>
    </xdr:to>
    <xdr:pic>
      <xdr:nvPicPr>
        <xdr:cNvPr id="5" name="Slika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209550"/>
          <a:ext cx="8953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238125</xdr:colOff>
      <xdr:row>8</xdr:row>
      <xdr:rowOff>152400</xdr:rowOff>
    </xdr:to>
    <xdr:pic>
      <xdr:nvPicPr>
        <xdr:cNvPr id="3" name="Slika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0"/>
          <a:ext cx="8953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347942</xdr:colOff>
      <xdr:row>3</xdr:row>
      <xdr:rowOff>41275</xdr:rowOff>
    </xdr:from>
    <xdr:to>
      <xdr:col>7</xdr:col>
      <xdr:colOff>650874</xdr:colOff>
      <xdr:row>41</xdr:row>
      <xdr:rowOff>60325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42" y="612775"/>
          <a:ext cx="4859057" cy="725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552450</xdr:colOff>
      <xdr:row>53</xdr:row>
      <xdr:rowOff>180975</xdr:rowOff>
    </xdr:from>
    <xdr:to>
      <xdr:col>8</xdr:col>
      <xdr:colOff>219075</xdr:colOff>
      <xdr:row>94</xdr:row>
      <xdr:rowOff>66675</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10277475"/>
          <a:ext cx="5000625" cy="769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103</xdr:row>
      <xdr:rowOff>1</xdr:rowOff>
    </xdr:from>
    <xdr:to>
      <xdr:col>7</xdr:col>
      <xdr:colOff>662553</xdr:colOff>
      <xdr:row>143</xdr:row>
      <xdr:rowOff>1</xdr:rowOff>
    </xdr:to>
    <xdr:pic>
      <xdr:nvPicPr>
        <xdr:cNvPr id="4" name="Picture 1">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3375" y="19621501"/>
          <a:ext cx="4996428" cy="76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461963</xdr:colOff>
      <xdr:row>153</xdr:row>
      <xdr:rowOff>171450</xdr:rowOff>
    </xdr:from>
    <xdr:to>
      <xdr:col>8</xdr:col>
      <xdr:colOff>147638</xdr:colOff>
      <xdr:row>186</xdr:row>
      <xdr:rowOff>123825</xdr:rowOff>
    </xdr:to>
    <xdr:pic>
      <xdr:nvPicPr>
        <xdr:cNvPr id="5" name="Picture 1">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61963" y="29317950"/>
          <a:ext cx="5019675" cy="623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384174</xdr:colOff>
      <xdr:row>203</xdr:row>
      <xdr:rowOff>157163</xdr:rowOff>
    </xdr:from>
    <xdr:to>
      <xdr:col>8</xdr:col>
      <xdr:colOff>412749</xdr:colOff>
      <xdr:row>244</xdr:row>
      <xdr:rowOff>179055</xdr:rowOff>
    </xdr:to>
    <xdr:pic>
      <xdr:nvPicPr>
        <xdr:cNvPr id="6" name="Picture 18">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4174" y="38828663"/>
          <a:ext cx="5235575" cy="7832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253</xdr:row>
      <xdr:rowOff>39687</xdr:rowOff>
    </xdr:from>
    <xdr:to>
      <xdr:col>8</xdr:col>
      <xdr:colOff>206375</xdr:colOff>
      <xdr:row>290</xdr:row>
      <xdr:rowOff>159922</xdr:rowOff>
    </xdr:to>
    <xdr:pic>
      <xdr:nvPicPr>
        <xdr:cNvPr id="7" name="Picture 19">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42875" y="48236187"/>
          <a:ext cx="5270500" cy="7168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8"/>
  <sheetViews>
    <sheetView tabSelected="1" view="pageLayout" topLeftCell="A22" zoomScaleNormal="100" workbookViewId="0">
      <selection activeCell="D31" sqref="D31"/>
    </sheetView>
  </sheetViews>
  <sheetFormatPr defaultRowHeight="15" x14ac:dyDescent="0.25"/>
  <cols>
    <col min="1" max="1" width="12.42578125" customWidth="1"/>
    <col min="2" max="2" width="12" bestFit="1" customWidth="1"/>
  </cols>
  <sheetData>
    <row r="2" spans="1:9" x14ac:dyDescent="0.25">
      <c r="E2" s="1" t="s">
        <v>0</v>
      </c>
      <c r="F2" s="1"/>
      <c r="G2" s="1"/>
      <c r="H2" s="1"/>
    </row>
    <row r="3" spans="1:9" x14ac:dyDescent="0.25">
      <c r="E3" s="1" t="s">
        <v>1</v>
      </c>
      <c r="F3" s="1"/>
      <c r="G3" s="1"/>
      <c r="H3" s="1"/>
    </row>
    <row r="4" spans="1:9" x14ac:dyDescent="0.25">
      <c r="A4" t="s">
        <v>2</v>
      </c>
      <c r="E4" s="1" t="s">
        <v>3</v>
      </c>
      <c r="F4" s="1"/>
      <c r="G4" s="1"/>
      <c r="H4" s="1"/>
    </row>
    <row r="12" spans="1:9" x14ac:dyDescent="0.25">
      <c r="A12" s="7" t="s">
        <v>10</v>
      </c>
      <c r="B12" s="8" t="s">
        <v>110</v>
      </c>
      <c r="C12" s="8"/>
      <c r="D12" s="8" t="s">
        <v>111</v>
      </c>
      <c r="E12" s="8"/>
      <c r="F12" s="8"/>
      <c r="G12" s="8" t="s">
        <v>116</v>
      </c>
      <c r="H12" s="8"/>
      <c r="I12" s="1"/>
    </row>
    <row r="13" spans="1:9" x14ac:dyDescent="0.25">
      <c r="A13" s="8" t="s">
        <v>13</v>
      </c>
      <c r="B13" s="87" t="s">
        <v>112</v>
      </c>
      <c r="C13" s="1"/>
      <c r="D13" s="1"/>
      <c r="E13" s="1"/>
      <c r="F13" s="1"/>
      <c r="G13" s="1"/>
      <c r="H13" s="1"/>
      <c r="I13" s="1"/>
    </row>
    <row r="14" spans="1:9" x14ac:dyDescent="0.25">
      <c r="A14" s="1" t="s">
        <v>4</v>
      </c>
      <c r="B14" s="1"/>
      <c r="C14" s="1"/>
      <c r="D14" s="1"/>
      <c r="E14" s="1"/>
      <c r="F14" s="1"/>
      <c r="G14" s="1"/>
      <c r="H14" s="1"/>
      <c r="I14" s="1"/>
    </row>
    <row r="15" spans="1:9" x14ac:dyDescent="0.25">
      <c r="A15" s="8" t="s">
        <v>11</v>
      </c>
      <c r="B15" s="8" t="s">
        <v>113</v>
      </c>
      <c r="C15" s="8"/>
      <c r="D15" s="8"/>
      <c r="E15" s="8"/>
      <c r="F15" s="8"/>
      <c r="G15" s="1"/>
      <c r="H15" s="1"/>
      <c r="I15" s="1"/>
    </row>
    <row r="16" spans="1:9" x14ac:dyDescent="0.25">
      <c r="A16" s="8"/>
      <c r="B16" s="8"/>
      <c r="C16" s="8"/>
      <c r="D16" s="8"/>
      <c r="E16" s="8"/>
      <c r="F16" s="8"/>
    </row>
    <row r="17" spans="1:9" x14ac:dyDescent="0.25">
      <c r="A17" s="1"/>
      <c r="B17" s="1"/>
      <c r="C17" s="1"/>
      <c r="D17" s="1"/>
      <c r="E17" s="1"/>
      <c r="F17" s="1"/>
    </row>
    <row r="18" spans="1:9" x14ac:dyDescent="0.25">
      <c r="A18" s="8" t="s">
        <v>12</v>
      </c>
      <c r="B18" s="8" t="s">
        <v>114</v>
      </c>
      <c r="C18" s="8"/>
      <c r="D18" s="8"/>
      <c r="E18" s="8"/>
      <c r="F18" s="8"/>
    </row>
    <row r="19" spans="1:9" x14ac:dyDescent="0.25">
      <c r="B19" s="1" t="s">
        <v>115</v>
      </c>
    </row>
    <row r="20" spans="1:9" x14ac:dyDescent="0.25">
      <c r="B20" s="1"/>
    </row>
    <row r="27" spans="1:9" ht="26.25" x14ac:dyDescent="0.4">
      <c r="A27" s="124" t="s">
        <v>5</v>
      </c>
      <c r="B27" s="124"/>
      <c r="C27" s="124"/>
      <c r="D27" s="124"/>
      <c r="E27" s="124"/>
      <c r="F27" s="124"/>
      <c r="G27" s="124"/>
      <c r="H27" s="124"/>
      <c r="I27" s="124"/>
    </row>
    <row r="28" spans="1:9" x14ac:dyDescent="0.25">
      <c r="B28" s="125" t="s">
        <v>147</v>
      </c>
      <c r="C28" s="125"/>
      <c r="D28" s="125"/>
      <c r="E28" s="125"/>
      <c r="F28" s="125"/>
      <c r="G28" s="125"/>
      <c r="H28" s="125"/>
      <c r="I28" s="125"/>
    </row>
    <row r="29" spans="1:9" x14ac:dyDescent="0.25">
      <c r="A29" s="8"/>
      <c r="B29" s="126"/>
      <c r="C29" s="126"/>
      <c r="D29" s="126"/>
      <c r="E29" s="126"/>
      <c r="F29" s="126"/>
      <c r="G29" s="126"/>
      <c r="H29" s="126"/>
      <c r="I29" s="126"/>
    </row>
    <row r="38" spans="3:6" x14ac:dyDescent="0.25">
      <c r="F38" t="s">
        <v>6</v>
      </c>
    </row>
    <row r="39" spans="3:6" x14ac:dyDescent="0.25">
      <c r="F39" t="s">
        <v>7</v>
      </c>
    </row>
    <row r="45" spans="3:6" x14ac:dyDescent="0.25">
      <c r="C45" t="s">
        <v>8</v>
      </c>
    </row>
    <row r="46" spans="3:6" x14ac:dyDescent="0.25">
      <c r="C46" t="s">
        <v>9</v>
      </c>
    </row>
    <row r="48" spans="3:6" x14ac:dyDescent="0.25">
      <c r="C48" t="s">
        <v>104</v>
      </c>
    </row>
  </sheetData>
  <mergeCells count="3">
    <mergeCell ref="A27:I27"/>
    <mergeCell ref="B28:I28"/>
    <mergeCell ref="B29:I29"/>
  </mergeCells>
  <pageMargins left="0.25" right="0.25" top="0.75" bottom="0.75" header="0.3" footer="0.3"/>
  <pageSetup paperSize="9" orientation="portrait"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H22"/>
  <sheetViews>
    <sheetView view="pageLayout" topLeftCell="A25" zoomScaleNormal="100" workbookViewId="0">
      <selection activeCell="A22" sqref="A22"/>
    </sheetView>
  </sheetViews>
  <sheetFormatPr defaultRowHeight="15" x14ac:dyDescent="0.25"/>
  <cols>
    <col min="3" max="3" width="21.85546875" bestFit="1" customWidth="1"/>
    <col min="4" max="4" width="36.7109375" bestFit="1" customWidth="1"/>
  </cols>
  <sheetData>
    <row r="3" spans="2:8" ht="18" customHeight="1" x14ac:dyDescent="0.25">
      <c r="D3" s="127" t="s">
        <v>0</v>
      </c>
      <c r="E3" s="127"/>
      <c r="F3" s="1"/>
      <c r="G3" s="1"/>
      <c r="H3" s="1"/>
    </row>
    <row r="4" spans="2:8" ht="18" customHeight="1" x14ac:dyDescent="0.25">
      <c r="D4" s="127" t="s">
        <v>1</v>
      </c>
      <c r="E4" s="127"/>
      <c r="F4" s="1"/>
      <c r="G4" s="1"/>
      <c r="H4" s="1"/>
    </row>
    <row r="5" spans="2:8" x14ac:dyDescent="0.25">
      <c r="D5" t="s">
        <v>3</v>
      </c>
      <c r="E5" s="6"/>
      <c r="F5" s="1"/>
      <c r="G5" s="1"/>
      <c r="H5" s="1"/>
    </row>
    <row r="10" spans="2:8" x14ac:dyDescent="0.25">
      <c r="B10" s="3" t="s">
        <v>14</v>
      </c>
    </row>
    <row r="12" spans="2:8" x14ac:dyDescent="0.25">
      <c r="C12" s="4" t="s">
        <v>15</v>
      </c>
      <c r="D12" s="4"/>
      <c r="E12" s="4"/>
    </row>
    <row r="14" spans="2:8" x14ac:dyDescent="0.25">
      <c r="C14" t="s">
        <v>16</v>
      </c>
    </row>
    <row r="15" spans="2:8" x14ac:dyDescent="0.25">
      <c r="C15" t="s">
        <v>18</v>
      </c>
    </row>
    <row r="16" spans="2:8" x14ac:dyDescent="0.25">
      <c r="C16" t="s">
        <v>19</v>
      </c>
    </row>
    <row r="18" spans="3:4" x14ac:dyDescent="0.25">
      <c r="C18" s="5" t="s">
        <v>20</v>
      </c>
      <c r="D18" s="2"/>
    </row>
    <row r="19" spans="3:4" x14ac:dyDescent="0.25">
      <c r="C19" s="1"/>
      <c r="D19" s="2"/>
    </row>
    <row r="20" spans="3:4" x14ac:dyDescent="0.25">
      <c r="C20" s="1" t="s">
        <v>23</v>
      </c>
    </row>
    <row r="22" spans="3:4" x14ac:dyDescent="0.25">
      <c r="C22" s="2"/>
    </row>
  </sheetData>
  <mergeCells count="2">
    <mergeCell ref="D3:E3"/>
    <mergeCell ref="D4:E4"/>
  </mergeCells>
  <pageMargins left="0.7" right="0.7" top="0.75" bottom="0.75" header="0.3" footer="0.3"/>
  <pageSetup paperSize="9" orientation="portrait" r:id="rId1"/>
  <headerFooter>
    <oddHeader>&amp;RPetgrad d.o.o.
A.Starčevića 16a, Koprivnica</oddHead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202"/>
  <sheetViews>
    <sheetView view="pageLayout" topLeftCell="A34" zoomScale="96" zoomScaleNormal="100" zoomScalePageLayoutView="96" workbookViewId="0">
      <selection activeCell="B39" sqref="B39"/>
    </sheetView>
  </sheetViews>
  <sheetFormatPr defaultRowHeight="15" x14ac:dyDescent="0.25"/>
  <sheetData>
    <row r="2" spans="1:1" x14ac:dyDescent="0.25">
      <c r="A2" t="s">
        <v>21</v>
      </c>
    </row>
    <row r="202" spans="1:1" x14ac:dyDescent="0.25">
      <c r="A202" t="s">
        <v>22</v>
      </c>
    </row>
  </sheetData>
  <pageMargins left="0.7" right="0.7" top="0.75" bottom="0.75" header="0.3" footer="0.3"/>
  <pageSetup paperSize="9" orientation="portrait" r:id="rId1"/>
  <headerFooter>
    <oddHeader>&amp;RPetgrad d.o.o.
A.Starčevića 16a, Koprivnica</oddHeader>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7"/>
  <sheetViews>
    <sheetView view="pageLayout" topLeftCell="A73" zoomScale="124" zoomScaleNormal="100" zoomScalePageLayoutView="124" workbookViewId="0">
      <selection activeCell="B39" sqref="B39"/>
    </sheetView>
  </sheetViews>
  <sheetFormatPr defaultRowHeight="15" x14ac:dyDescent="0.25"/>
  <cols>
    <col min="1" max="1" width="81.5703125" customWidth="1"/>
  </cols>
  <sheetData>
    <row r="1" spans="1:1" ht="409.5" customHeight="1" x14ac:dyDescent="0.25">
      <c r="A1" s="128" t="s">
        <v>28</v>
      </c>
    </row>
    <row r="2" spans="1:1" x14ac:dyDescent="0.25">
      <c r="A2" s="128"/>
    </row>
    <row r="3" spans="1:1" x14ac:dyDescent="0.25">
      <c r="A3" s="128"/>
    </row>
    <row r="4" spans="1:1" x14ac:dyDescent="0.25">
      <c r="A4" s="128"/>
    </row>
    <row r="5" spans="1:1" x14ac:dyDescent="0.25">
      <c r="A5" s="128"/>
    </row>
    <row r="6" spans="1:1" x14ac:dyDescent="0.25">
      <c r="A6" s="128"/>
    </row>
    <row r="7" spans="1:1" x14ac:dyDescent="0.25">
      <c r="A7" s="128"/>
    </row>
    <row r="8" spans="1:1" x14ac:dyDescent="0.25">
      <c r="A8" s="128"/>
    </row>
    <row r="9" spans="1:1" x14ac:dyDescent="0.25">
      <c r="A9" s="128"/>
    </row>
    <row r="10" spans="1:1" x14ac:dyDescent="0.25">
      <c r="A10" s="128"/>
    </row>
    <row r="11" spans="1:1" x14ac:dyDescent="0.25">
      <c r="A11" s="128"/>
    </row>
    <row r="12" spans="1:1" x14ac:dyDescent="0.25">
      <c r="A12" s="128"/>
    </row>
    <row r="13" spans="1:1" x14ac:dyDescent="0.25">
      <c r="A13" s="128"/>
    </row>
    <row r="14" spans="1:1" x14ac:dyDescent="0.25">
      <c r="A14" s="128"/>
    </row>
    <row r="15" spans="1:1" x14ac:dyDescent="0.25">
      <c r="A15" s="128"/>
    </row>
    <row r="16" spans="1:1" x14ac:dyDescent="0.25">
      <c r="A16" s="128"/>
    </row>
    <row r="17" spans="1:1" x14ac:dyDescent="0.25">
      <c r="A17" s="128"/>
    </row>
    <row r="18" spans="1:1" x14ac:dyDescent="0.25">
      <c r="A18" s="128"/>
    </row>
    <row r="19" spans="1:1" x14ac:dyDescent="0.25">
      <c r="A19" s="128"/>
    </row>
    <row r="20" spans="1:1" x14ac:dyDescent="0.25">
      <c r="A20" s="128"/>
    </row>
    <row r="21" spans="1:1" x14ac:dyDescent="0.25">
      <c r="A21" s="128"/>
    </row>
    <row r="22" spans="1:1" x14ac:dyDescent="0.25">
      <c r="A22" s="128"/>
    </row>
    <row r="23" spans="1:1" x14ac:dyDescent="0.25">
      <c r="A23" s="128"/>
    </row>
    <row r="24" spans="1:1" x14ac:dyDescent="0.25">
      <c r="A24" s="128"/>
    </row>
    <row r="25" spans="1:1" x14ac:dyDescent="0.25">
      <c r="A25" s="128"/>
    </row>
    <row r="26" spans="1:1" ht="409.5" customHeight="1" x14ac:dyDescent="0.25">
      <c r="A26" s="128" t="s">
        <v>29</v>
      </c>
    </row>
    <row r="27" spans="1:1" x14ac:dyDescent="0.25">
      <c r="A27" s="128"/>
    </row>
    <row r="28" spans="1:1" x14ac:dyDescent="0.25">
      <c r="A28" s="128"/>
    </row>
    <row r="29" spans="1:1" x14ac:dyDescent="0.25">
      <c r="A29" s="128"/>
    </row>
    <row r="30" spans="1:1" x14ac:dyDescent="0.25">
      <c r="A30" s="128"/>
    </row>
    <row r="31" spans="1:1" x14ac:dyDescent="0.25">
      <c r="A31" s="128"/>
    </row>
    <row r="32" spans="1:1" x14ac:dyDescent="0.25">
      <c r="A32" s="128"/>
    </row>
    <row r="33" spans="1:1" x14ac:dyDescent="0.25">
      <c r="A33" s="128"/>
    </row>
    <row r="34" spans="1:1" x14ac:dyDescent="0.25">
      <c r="A34" s="128"/>
    </row>
    <row r="35" spans="1:1" x14ac:dyDescent="0.25">
      <c r="A35" s="128"/>
    </row>
    <row r="36" spans="1:1" x14ac:dyDescent="0.25">
      <c r="A36" s="128"/>
    </row>
    <row r="37" spans="1:1" x14ac:dyDescent="0.25">
      <c r="A37" s="128"/>
    </row>
    <row r="38" spans="1:1" x14ac:dyDescent="0.25">
      <c r="A38" s="128"/>
    </row>
    <row r="39" spans="1:1" x14ac:dyDescent="0.25">
      <c r="A39" s="128"/>
    </row>
    <row r="40" spans="1:1" x14ac:dyDescent="0.25">
      <c r="A40" s="128"/>
    </row>
    <row r="41" spans="1:1" x14ac:dyDescent="0.25">
      <c r="A41" s="128"/>
    </row>
    <row r="42" spans="1:1" x14ac:dyDescent="0.25">
      <c r="A42" s="128"/>
    </row>
    <row r="43" spans="1:1" x14ac:dyDescent="0.25">
      <c r="A43" s="128"/>
    </row>
    <row r="44" spans="1:1" x14ac:dyDescent="0.25">
      <c r="A44" s="128"/>
    </row>
    <row r="45" spans="1:1" x14ac:dyDescent="0.25">
      <c r="A45" s="128"/>
    </row>
    <row r="46" spans="1:1" x14ac:dyDescent="0.25">
      <c r="A46" s="128"/>
    </row>
    <row r="47" spans="1:1" x14ac:dyDescent="0.25">
      <c r="A47" s="128"/>
    </row>
    <row r="48" spans="1:1" x14ac:dyDescent="0.25">
      <c r="A48" s="128"/>
    </row>
    <row r="49" spans="1:1" x14ac:dyDescent="0.25">
      <c r="A49" s="128"/>
    </row>
    <row r="50" spans="1:1" ht="409.5" customHeight="1" x14ac:dyDescent="0.25">
      <c r="A50" s="128" t="s">
        <v>30</v>
      </c>
    </row>
    <row r="51" spans="1:1" x14ac:dyDescent="0.25">
      <c r="A51" s="128"/>
    </row>
    <row r="52" spans="1:1" x14ac:dyDescent="0.25">
      <c r="A52" s="128"/>
    </row>
    <row r="53" spans="1:1" x14ac:dyDescent="0.25">
      <c r="A53" s="128"/>
    </row>
    <row r="54" spans="1:1" x14ac:dyDescent="0.25">
      <c r="A54" s="128"/>
    </row>
    <row r="55" spans="1:1" x14ac:dyDescent="0.25">
      <c r="A55" s="128"/>
    </row>
    <row r="56" spans="1:1" x14ac:dyDescent="0.25">
      <c r="A56" s="128"/>
    </row>
    <row r="57" spans="1:1" x14ac:dyDescent="0.25">
      <c r="A57" s="128"/>
    </row>
    <row r="58" spans="1:1" x14ac:dyDescent="0.25">
      <c r="A58" s="128"/>
    </row>
    <row r="59" spans="1:1" x14ac:dyDescent="0.25">
      <c r="A59" s="128"/>
    </row>
    <row r="60" spans="1:1" x14ac:dyDescent="0.25">
      <c r="A60" s="128"/>
    </row>
    <row r="61" spans="1:1" x14ac:dyDescent="0.25">
      <c r="A61" s="128"/>
    </row>
    <row r="62" spans="1:1" x14ac:dyDescent="0.25">
      <c r="A62" s="128"/>
    </row>
    <row r="63" spans="1:1" x14ac:dyDescent="0.25">
      <c r="A63" s="128"/>
    </row>
    <row r="64" spans="1:1" x14ac:dyDescent="0.25">
      <c r="A64" s="128"/>
    </row>
    <row r="65" spans="1:1" x14ac:dyDescent="0.25">
      <c r="A65" s="128"/>
    </row>
    <row r="66" spans="1:1" x14ac:dyDescent="0.25">
      <c r="A66" s="128"/>
    </row>
    <row r="67" spans="1:1" x14ac:dyDescent="0.25">
      <c r="A67" s="128"/>
    </row>
    <row r="68" spans="1:1" x14ac:dyDescent="0.25">
      <c r="A68" s="128"/>
    </row>
    <row r="69" spans="1:1" x14ac:dyDescent="0.25">
      <c r="A69" s="128"/>
    </row>
    <row r="70" spans="1:1" x14ac:dyDescent="0.25">
      <c r="A70" s="128"/>
    </row>
    <row r="71" spans="1:1" x14ac:dyDescent="0.25">
      <c r="A71" s="128"/>
    </row>
    <row r="72" spans="1:1" x14ac:dyDescent="0.25">
      <c r="A72" s="128"/>
    </row>
    <row r="73" spans="1:1" x14ac:dyDescent="0.25">
      <c r="A73" s="128"/>
    </row>
    <row r="74" spans="1:1" ht="409.5" customHeight="1" x14ac:dyDescent="0.25">
      <c r="A74" s="128" t="s">
        <v>17</v>
      </c>
    </row>
    <row r="75" spans="1:1" x14ac:dyDescent="0.25">
      <c r="A75" s="128"/>
    </row>
    <row r="76" spans="1:1" x14ac:dyDescent="0.25">
      <c r="A76" s="128"/>
    </row>
    <row r="77" spans="1:1" x14ac:dyDescent="0.25">
      <c r="A77" s="128"/>
    </row>
    <row r="78" spans="1:1" x14ac:dyDescent="0.25">
      <c r="A78" s="128"/>
    </row>
    <row r="79" spans="1:1" x14ac:dyDescent="0.25">
      <c r="A79" s="128"/>
    </row>
    <row r="80" spans="1:1" x14ac:dyDescent="0.25">
      <c r="A80" s="128"/>
    </row>
    <row r="81" spans="1:1" x14ac:dyDescent="0.25">
      <c r="A81" s="128"/>
    </row>
    <row r="82" spans="1:1" x14ac:dyDescent="0.25">
      <c r="A82" s="128"/>
    </row>
    <row r="83" spans="1:1" x14ac:dyDescent="0.25">
      <c r="A83" s="128"/>
    </row>
    <row r="84" spans="1:1" x14ac:dyDescent="0.25">
      <c r="A84" s="128"/>
    </row>
    <row r="85" spans="1:1" x14ac:dyDescent="0.25">
      <c r="A85" s="128"/>
    </row>
    <row r="86" spans="1:1" x14ac:dyDescent="0.25">
      <c r="A86" s="128"/>
    </row>
    <row r="87" spans="1:1" x14ac:dyDescent="0.25">
      <c r="A87" s="128"/>
    </row>
    <row r="88" spans="1:1" x14ac:dyDescent="0.25">
      <c r="A88" s="128"/>
    </row>
    <row r="89" spans="1:1" x14ac:dyDescent="0.25">
      <c r="A89" s="128"/>
    </row>
    <row r="90" spans="1:1" x14ac:dyDescent="0.25">
      <c r="A90" s="128"/>
    </row>
    <row r="91" spans="1:1" x14ac:dyDescent="0.25">
      <c r="A91" s="128"/>
    </row>
    <row r="92" spans="1:1" x14ac:dyDescent="0.25">
      <c r="A92" s="128"/>
    </row>
    <row r="93" spans="1:1" x14ac:dyDescent="0.25">
      <c r="A93" s="128"/>
    </row>
    <row r="94" spans="1:1" x14ac:dyDescent="0.25">
      <c r="A94" s="128"/>
    </row>
    <row r="95" spans="1:1" x14ac:dyDescent="0.25">
      <c r="A95" s="128"/>
    </row>
    <row r="96" spans="1:1" x14ac:dyDescent="0.25">
      <c r="A96" s="128"/>
    </row>
    <row r="97" spans="1:1" x14ac:dyDescent="0.25">
      <c r="A97" s="128"/>
    </row>
  </sheetData>
  <mergeCells count="4">
    <mergeCell ref="A1:A25"/>
    <mergeCell ref="A26:A49"/>
    <mergeCell ref="A50:A73"/>
    <mergeCell ref="A74:A97"/>
  </mergeCells>
  <pageMargins left="0.7" right="0.7" top="0.75" bottom="0.75" header="0.3" footer="0.3"/>
  <pageSetup paperSize="9" scale="98" orientation="portrait" r:id="rId1"/>
  <headerFooter>
    <oddHeader>&amp;RPetgrad d.o.o.
A.Starčevića 16a, Koprivnica</oddHeader>
    <oddFooter>&amp;C&amp;P/&amp;N</oddFooter>
  </headerFooter>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T118"/>
  <sheetViews>
    <sheetView view="pageLayout" topLeftCell="A100" zoomScaleNormal="100" workbookViewId="0">
      <selection activeCell="D124" sqref="D124"/>
    </sheetView>
  </sheetViews>
  <sheetFormatPr defaultColWidth="11.5703125" defaultRowHeight="15" x14ac:dyDescent="0.25"/>
  <cols>
    <col min="1" max="1" width="6.28515625" style="29" customWidth="1"/>
    <col min="2" max="2" width="50.140625" style="36" customWidth="1"/>
    <col min="3" max="3" width="6" style="30" customWidth="1"/>
    <col min="4" max="4" width="9.42578125" style="19" customWidth="1"/>
    <col min="5" max="5" width="8.85546875" style="19" customWidth="1"/>
    <col min="6" max="6" width="15.5703125" style="17" customWidth="1"/>
    <col min="7" max="7" width="19.7109375" style="24" customWidth="1"/>
    <col min="8" max="256" width="11.5703125" style="24"/>
    <col min="257" max="257" width="6.28515625" style="24" customWidth="1"/>
    <col min="258" max="258" width="53.7109375" style="24" customWidth="1"/>
    <col min="259" max="259" width="2.28515625" style="24" customWidth="1"/>
    <col min="260" max="260" width="5.42578125" style="24" customWidth="1"/>
    <col min="261" max="261" width="10.7109375" style="24" customWidth="1"/>
    <col min="262" max="262" width="11.42578125" style="24" customWidth="1"/>
    <col min="263" max="263" width="19.7109375" style="24" customWidth="1"/>
    <col min="264" max="512" width="11.5703125" style="24"/>
    <col min="513" max="513" width="6.28515625" style="24" customWidth="1"/>
    <col min="514" max="514" width="53.7109375" style="24" customWidth="1"/>
    <col min="515" max="515" width="2.28515625" style="24" customWidth="1"/>
    <col min="516" max="516" width="5.42578125" style="24" customWidth="1"/>
    <col min="517" max="517" width="10.7109375" style="24" customWidth="1"/>
    <col min="518" max="518" width="11.42578125" style="24" customWidth="1"/>
    <col min="519" max="519" width="19.7109375" style="24" customWidth="1"/>
    <col min="520" max="768" width="11.5703125" style="24"/>
    <col min="769" max="769" width="6.28515625" style="24" customWidth="1"/>
    <col min="770" max="770" width="53.7109375" style="24" customWidth="1"/>
    <col min="771" max="771" width="2.28515625" style="24" customWidth="1"/>
    <col min="772" max="772" width="5.42578125" style="24" customWidth="1"/>
    <col min="773" max="773" width="10.7109375" style="24" customWidth="1"/>
    <col min="774" max="774" width="11.42578125" style="24" customWidth="1"/>
    <col min="775" max="775" width="19.7109375" style="24" customWidth="1"/>
    <col min="776" max="1024" width="11.5703125" style="24"/>
    <col min="1025" max="1025" width="6.28515625" style="24" customWidth="1"/>
    <col min="1026" max="1026" width="53.7109375" style="24" customWidth="1"/>
    <col min="1027" max="1027" width="2.28515625" style="24" customWidth="1"/>
    <col min="1028" max="1028" width="5.42578125" style="24" customWidth="1"/>
    <col min="1029" max="1029" width="10.7109375" style="24" customWidth="1"/>
    <col min="1030" max="1030" width="11.42578125" style="24" customWidth="1"/>
    <col min="1031" max="1031" width="19.7109375" style="24" customWidth="1"/>
    <col min="1032" max="1280" width="11.5703125" style="24"/>
    <col min="1281" max="1281" width="6.28515625" style="24" customWidth="1"/>
    <col min="1282" max="1282" width="53.7109375" style="24" customWidth="1"/>
    <col min="1283" max="1283" width="2.28515625" style="24" customWidth="1"/>
    <col min="1284" max="1284" width="5.42578125" style="24" customWidth="1"/>
    <col min="1285" max="1285" width="10.7109375" style="24" customWidth="1"/>
    <col min="1286" max="1286" width="11.42578125" style="24" customWidth="1"/>
    <col min="1287" max="1287" width="19.7109375" style="24" customWidth="1"/>
    <col min="1288" max="1536" width="11.5703125" style="24"/>
    <col min="1537" max="1537" width="6.28515625" style="24" customWidth="1"/>
    <col min="1538" max="1538" width="53.7109375" style="24" customWidth="1"/>
    <col min="1539" max="1539" width="2.28515625" style="24" customWidth="1"/>
    <col min="1540" max="1540" width="5.42578125" style="24" customWidth="1"/>
    <col min="1541" max="1541" width="10.7109375" style="24" customWidth="1"/>
    <col min="1542" max="1542" width="11.42578125" style="24" customWidth="1"/>
    <col min="1543" max="1543" width="19.7109375" style="24" customWidth="1"/>
    <col min="1544" max="1792" width="11.5703125" style="24"/>
    <col min="1793" max="1793" width="6.28515625" style="24" customWidth="1"/>
    <col min="1794" max="1794" width="53.7109375" style="24" customWidth="1"/>
    <col min="1795" max="1795" width="2.28515625" style="24" customWidth="1"/>
    <col min="1796" max="1796" width="5.42578125" style="24" customWidth="1"/>
    <col min="1797" max="1797" width="10.7109375" style="24" customWidth="1"/>
    <col min="1798" max="1798" width="11.42578125" style="24" customWidth="1"/>
    <col min="1799" max="1799" width="19.7109375" style="24" customWidth="1"/>
    <col min="1800" max="2048" width="11.5703125" style="24"/>
    <col min="2049" max="2049" width="6.28515625" style="24" customWidth="1"/>
    <col min="2050" max="2050" width="53.7109375" style="24" customWidth="1"/>
    <col min="2051" max="2051" width="2.28515625" style="24" customWidth="1"/>
    <col min="2052" max="2052" width="5.42578125" style="24" customWidth="1"/>
    <col min="2053" max="2053" width="10.7109375" style="24" customWidth="1"/>
    <col min="2054" max="2054" width="11.42578125" style="24" customWidth="1"/>
    <col min="2055" max="2055" width="19.7109375" style="24" customWidth="1"/>
    <col min="2056" max="2304" width="11.5703125" style="24"/>
    <col min="2305" max="2305" width="6.28515625" style="24" customWidth="1"/>
    <col min="2306" max="2306" width="53.7109375" style="24" customWidth="1"/>
    <col min="2307" max="2307" width="2.28515625" style="24" customWidth="1"/>
    <col min="2308" max="2308" width="5.42578125" style="24" customWidth="1"/>
    <col min="2309" max="2309" width="10.7109375" style="24" customWidth="1"/>
    <col min="2310" max="2310" width="11.42578125" style="24" customWidth="1"/>
    <col min="2311" max="2311" width="19.7109375" style="24" customWidth="1"/>
    <col min="2312" max="2560" width="11.5703125" style="24"/>
    <col min="2561" max="2561" width="6.28515625" style="24" customWidth="1"/>
    <col min="2562" max="2562" width="53.7109375" style="24" customWidth="1"/>
    <col min="2563" max="2563" width="2.28515625" style="24" customWidth="1"/>
    <col min="2564" max="2564" width="5.42578125" style="24" customWidth="1"/>
    <col min="2565" max="2565" width="10.7109375" style="24" customWidth="1"/>
    <col min="2566" max="2566" width="11.42578125" style="24" customWidth="1"/>
    <col min="2567" max="2567" width="19.7109375" style="24" customWidth="1"/>
    <col min="2568" max="2816" width="11.5703125" style="24"/>
    <col min="2817" max="2817" width="6.28515625" style="24" customWidth="1"/>
    <col min="2818" max="2818" width="53.7109375" style="24" customWidth="1"/>
    <col min="2819" max="2819" width="2.28515625" style="24" customWidth="1"/>
    <col min="2820" max="2820" width="5.42578125" style="24" customWidth="1"/>
    <col min="2821" max="2821" width="10.7109375" style="24" customWidth="1"/>
    <col min="2822" max="2822" width="11.42578125" style="24" customWidth="1"/>
    <col min="2823" max="2823" width="19.7109375" style="24" customWidth="1"/>
    <col min="2824" max="3072" width="11.5703125" style="24"/>
    <col min="3073" max="3073" width="6.28515625" style="24" customWidth="1"/>
    <col min="3074" max="3074" width="53.7109375" style="24" customWidth="1"/>
    <col min="3075" max="3075" width="2.28515625" style="24" customWidth="1"/>
    <col min="3076" max="3076" width="5.42578125" style="24" customWidth="1"/>
    <col min="3077" max="3077" width="10.7109375" style="24" customWidth="1"/>
    <col min="3078" max="3078" width="11.42578125" style="24" customWidth="1"/>
    <col min="3079" max="3079" width="19.7109375" style="24" customWidth="1"/>
    <col min="3080" max="3328" width="11.5703125" style="24"/>
    <col min="3329" max="3329" width="6.28515625" style="24" customWidth="1"/>
    <col min="3330" max="3330" width="53.7109375" style="24" customWidth="1"/>
    <col min="3331" max="3331" width="2.28515625" style="24" customWidth="1"/>
    <col min="3332" max="3332" width="5.42578125" style="24" customWidth="1"/>
    <col min="3333" max="3333" width="10.7109375" style="24" customWidth="1"/>
    <col min="3334" max="3334" width="11.42578125" style="24" customWidth="1"/>
    <col min="3335" max="3335" width="19.7109375" style="24" customWidth="1"/>
    <col min="3336" max="3584" width="11.5703125" style="24"/>
    <col min="3585" max="3585" width="6.28515625" style="24" customWidth="1"/>
    <col min="3586" max="3586" width="53.7109375" style="24" customWidth="1"/>
    <col min="3587" max="3587" width="2.28515625" style="24" customWidth="1"/>
    <col min="3588" max="3588" width="5.42578125" style="24" customWidth="1"/>
    <col min="3589" max="3589" width="10.7109375" style="24" customWidth="1"/>
    <col min="3590" max="3590" width="11.42578125" style="24" customWidth="1"/>
    <col min="3591" max="3591" width="19.7109375" style="24" customWidth="1"/>
    <col min="3592" max="3840" width="11.5703125" style="24"/>
    <col min="3841" max="3841" width="6.28515625" style="24" customWidth="1"/>
    <col min="3842" max="3842" width="53.7109375" style="24" customWidth="1"/>
    <col min="3843" max="3843" width="2.28515625" style="24" customWidth="1"/>
    <col min="3844" max="3844" width="5.42578125" style="24" customWidth="1"/>
    <col min="3845" max="3845" width="10.7109375" style="24" customWidth="1"/>
    <col min="3846" max="3846" width="11.42578125" style="24" customWidth="1"/>
    <col min="3847" max="3847" width="19.7109375" style="24" customWidth="1"/>
    <col min="3848" max="4096" width="11.5703125" style="24"/>
    <col min="4097" max="4097" width="6.28515625" style="24" customWidth="1"/>
    <col min="4098" max="4098" width="53.7109375" style="24" customWidth="1"/>
    <col min="4099" max="4099" width="2.28515625" style="24" customWidth="1"/>
    <col min="4100" max="4100" width="5.42578125" style="24" customWidth="1"/>
    <col min="4101" max="4101" width="10.7109375" style="24" customWidth="1"/>
    <col min="4102" max="4102" width="11.42578125" style="24" customWidth="1"/>
    <col min="4103" max="4103" width="19.7109375" style="24" customWidth="1"/>
    <col min="4104" max="4352" width="11.5703125" style="24"/>
    <col min="4353" max="4353" width="6.28515625" style="24" customWidth="1"/>
    <col min="4354" max="4354" width="53.7109375" style="24" customWidth="1"/>
    <col min="4355" max="4355" width="2.28515625" style="24" customWidth="1"/>
    <col min="4356" max="4356" width="5.42578125" style="24" customWidth="1"/>
    <col min="4357" max="4357" width="10.7109375" style="24" customWidth="1"/>
    <col min="4358" max="4358" width="11.42578125" style="24" customWidth="1"/>
    <col min="4359" max="4359" width="19.7109375" style="24" customWidth="1"/>
    <col min="4360" max="4608" width="11.5703125" style="24"/>
    <col min="4609" max="4609" width="6.28515625" style="24" customWidth="1"/>
    <col min="4610" max="4610" width="53.7109375" style="24" customWidth="1"/>
    <col min="4611" max="4611" width="2.28515625" style="24" customWidth="1"/>
    <col min="4612" max="4612" width="5.42578125" style="24" customWidth="1"/>
    <col min="4613" max="4613" width="10.7109375" style="24" customWidth="1"/>
    <col min="4614" max="4614" width="11.42578125" style="24" customWidth="1"/>
    <col min="4615" max="4615" width="19.7109375" style="24" customWidth="1"/>
    <col min="4616" max="4864" width="11.5703125" style="24"/>
    <col min="4865" max="4865" width="6.28515625" style="24" customWidth="1"/>
    <col min="4866" max="4866" width="53.7109375" style="24" customWidth="1"/>
    <col min="4867" max="4867" width="2.28515625" style="24" customWidth="1"/>
    <col min="4868" max="4868" width="5.42578125" style="24" customWidth="1"/>
    <col min="4869" max="4869" width="10.7109375" style="24" customWidth="1"/>
    <col min="4870" max="4870" width="11.42578125" style="24" customWidth="1"/>
    <col min="4871" max="4871" width="19.7109375" style="24" customWidth="1"/>
    <col min="4872" max="5120" width="11.5703125" style="24"/>
    <col min="5121" max="5121" width="6.28515625" style="24" customWidth="1"/>
    <col min="5122" max="5122" width="53.7109375" style="24" customWidth="1"/>
    <col min="5123" max="5123" width="2.28515625" style="24" customWidth="1"/>
    <col min="5124" max="5124" width="5.42578125" style="24" customWidth="1"/>
    <col min="5125" max="5125" width="10.7109375" style="24" customWidth="1"/>
    <col min="5126" max="5126" width="11.42578125" style="24" customWidth="1"/>
    <col min="5127" max="5127" width="19.7109375" style="24" customWidth="1"/>
    <col min="5128" max="5376" width="11.5703125" style="24"/>
    <col min="5377" max="5377" width="6.28515625" style="24" customWidth="1"/>
    <col min="5378" max="5378" width="53.7109375" style="24" customWidth="1"/>
    <col min="5379" max="5379" width="2.28515625" style="24" customWidth="1"/>
    <col min="5380" max="5380" width="5.42578125" style="24" customWidth="1"/>
    <col min="5381" max="5381" width="10.7109375" style="24" customWidth="1"/>
    <col min="5382" max="5382" width="11.42578125" style="24" customWidth="1"/>
    <col min="5383" max="5383" width="19.7109375" style="24" customWidth="1"/>
    <col min="5384" max="5632" width="11.5703125" style="24"/>
    <col min="5633" max="5633" width="6.28515625" style="24" customWidth="1"/>
    <col min="5634" max="5634" width="53.7109375" style="24" customWidth="1"/>
    <col min="5635" max="5635" width="2.28515625" style="24" customWidth="1"/>
    <col min="5636" max="5636" width="5.42578125" style="24" customWidth="1"/>
    <col min="5637" max="5637" width="10.7109375" style="24" customWidth="1"/>
    <col min="5638" max="5638" width="11.42578125" style="24" customWidth="1"/>
    <col min="5639" max="5639" width="19.7109375" style="24" customWidth="1"/>
    <col min="5640" max="5888" width="11.5703125" style="24"/>
    <col min="5889" max="5889" width="6.28515625" style="24" customWidth="1"/>
    <col min="5890" max="5890" width="53.7109375" style="24" customWidth="1"/>
    <col min="5891" max="5891" width="2.28515625" style="24" customWidth="1"/>
    <col min="5892" max="5892" width="5.42578125" style="24" customWidth="1"/>
    <col min="5893" max="5893" width="10.7109375" style="24" customWidth="1"/>
    <col min="5894" max="5894" width="11.42578125" style="24" customWidth="1"/>
    <col min="5895" max="5895" width="19.7109375" style="24" customWidth="1"/>
    <col min="5896" max="6144" width="11.5703125" style="24"/>
    <col min="6145" max="6145" width="6.28515625" style="24" customWidth="1"/>
    <col min="6146" max="6146" width="53.7109375" style="24" customWidth="1"/>
    <col min="6147" max="6147" width="2.28515625" style="24" customWidth="1"/>
    <col min="6148" max="6148" width="5.42578125" style="24" customWidth="1"/>
    <col min="6149" max="6149" width="10.7109375" style="24" customWidth="1"/>
    <col min="6150" max="6150" width="11.42578125" style="24" customWidth="1"/>
    <col min="6151" max="6151" width="19.7109375" style="24" customWidth="1"/>
    <col min="6152" max="6400" width="11.5703125" style="24"/>
    <col min="6401" max="6401" width="6.28515625" style="24" customWidth="1"/>
    <col min="6402" max="6402" width="53.7109375" style="24" customWidth="1"/>
    <col min="6403" max="6403" width="2.28515625" style="24" customWidth="1"/>
    <col min="6404" max="6404" width="5.42578125" style="24" customWidth="1"/>
    <col min="6405" max="6405" width="10.7109375" style="24" customWidth="1"/>
    <col min="6406" max="6406" width="11.42578125" style="24" customWidth="1"/>
    <col min="6407" max="6407" width="19.7109375" style="24" customWidth="1"/>
    <col min="6408" max="6656" width="11.5703125" style="24"/>
    <col min="6657" max="6657" width="6.28515625" style="24" customWidth="1"/>
    <col min="6658" max="6658" width="53.7109375" style="24" customWidth="1"/>
    <col min="6659" max="6659" width="2.28515625" style="24" customWidth="1"/>
    <col min="6660" max="6660" width="5.42578125" style="24" customWidth="1"/>
    <col min="6661" max="6661" width="10.7109375" style="24" customWidth="1"/>
    <col min="6662" max="6662" width="11.42578125" style="24" customWidth="1"/>
    <col min="6663" max="6663" width="19.7109375" style="24" customWidth="1"/>
    <col min="6664" max="6912" width="11.5703125" style="24"/>
    <col min="6913" max="6913" width="6.28515625" style="24" customWidth="1"/>
    <col min="6914" max="6914" width="53.7109375" style="24" customWidth="1"/>
    <col min="6915" max="6915" width="2.28515625" style="24" customWidth="1"/>
    <col min="6916" max="6916" width="5.42578125" style="24" customWidth="1"/>
    <col min="6917" max="6917" width="10.7109375" style="24" customWidth="1"/>
    <col min="6918" max="6918" width="11.42578125" style="24" customWidth="1"/>
    <col min="6919" max="6919" width="19.7109375" style="24" customWidth="1"/>
    <col min="6920" max="7168" width="11.5703125" style="24"/>
    <col min="7169" max="7169" width="6.28515625" style="24" customWidth="1"/>
    <col min="7170" max="7170" width="53.7109375" style="24" customWidth="1"/>
    <col min="7171" max="7171" width="2.28515625" style="24" customWidth="1"/>
    <col min="7172" max="7172" width="5.42578125" style="24" customWidth="1"/>
    <col min="7173" max="7173" width="10.7109375" style="24" customWidth="1"/>
    <col min="7174" max="7174" width="11.42578125" style="24" customWidth="1"/>
    <col min="7175" max="7175" width="19.7109375" style="24" customWidth="1"/>
    <col min="7176" max="7424" width="11.5703125" style="24"/>
    <col min="7425" max="7425" width="6.28515625" style="24" customWidth="1"/>
    <col min="7426" max="7426" width="53.7109375" style="24" customWidth="1"/>
    <col min="7427" max="7427" width="2.28515625" style="24" customWidth="1"/>
    <col min="7428" max="7428" width="5.42578125" style="24" customWidth="1"/>
    <col min="7429" max="7429" width="10.7109375" style="24" customWidth="1"/>
    <col min="7430" max="7430" width="11.42578125" style="24" customWidth="1"/>
    <col min="7431" max="7431" width="19.7109375" style="24" customWidth="1"/>
    <col min="7432" max="7680" width="11.5703125" style="24"/>
    <col min="7681" max="7681" width="6.28515625" style="24" customWidth="1"/>
    <col min="7682" max="7682" width="53.7109375" style="24" customWidth="1"/>
    <col min="7683" max="7683" width="2.28515625" style="24" customWidth="1"/>
    <col min="7684" max="7684" width="5.42578125" style="24" customWidth="1"/>
    <col min="7685" max="7685" width="10.7109375" style="24" customWidth="1"/>
    <col min="7686" max="7686" width="11.42578125" style="24" customWidth="1"/>
    <col min="7687" max="7687" width="19.7109375" style="24" customWidth="1"/>
    <col min="7688" max="7936" width="11.5703125" style="24"/>
    <col min="7937" max="7937" width="6.28515625" style="24" customWidth="1"/>
    <col min="7938" max="7938" width="53.7109375" style="24" customWidth="1"/>
    <col min="7939" max="7939" width="2.28515625" style="24" customWidth="1"/>
    <col min="7940" max="7940" width="5.42578125" style="24" customWidth="1"/>
    <col min="7941" max="7941" width="10.7109375" style="24" customWidth="1"/>
    <col min="7942" max="7942" width="11.42578125" style="24" customWidth="1"/>
    <col min="7943" max="7943" width="19.7109375" style="24" customWidth="1"/>
    <col min="7944" max="8192" width="11.5703125" style="24"/>
    <col min="8193" max="8193" width="6.28515625" style="24" customWidth="1"/>
    <col min="8194" max="8194" width="53.7109375" style="24" customWidth="1"/>
    <col min="8195" max="8195" width="2.28515625" style="24" customWidth="1"/>
    <col min="8196" max="8196" width="5.42578125" style="24" customWidth="1"/>
    <col min="8197" max="8197" width="10.7109375" style="24" customWidth="1"/>
    <col min="8198" max="8198" width="11.42578125" style="24" customWidth="1"/>
    <col min="8199" max="8199" width="19.7109375" style="24" customWidth="1"/>
    <col min="8200" max="8448" width="11.5703125" style="24"/>
    <col min="8449" max="8449" width="6.28515625" style="24" customWidth="1"/>
    <col min="8450" max="8450" width="53.7109375" style="24" customWidth="1"/>
    <col min="8451" max="8451" width="2.28515625" style="24" customWidth="1"/>
    <col min="8452" max="8452" width="5.42578125" style="24" customWidth="1"/>
    <col min="8453" max="8453" width="10.7109375" style="24" customWidth="1"/>
    <col min="8454" max="8454" width="11.42578125" style="24" customWidth="1"/>
    <col min="8455" max="8455" width="19.7109375" style="24" customWidth="1"/>
    <col min="8456" max="8704" width="11.5703125" style="24"/>
    <col min="8705" max="8705" width="6.28515625" style="24" customWidth="1"/>
    <col min="8706" max="8706" width="53.7109375" style="24" customWidth="1"/>
    <col min="8707" max="8707" width="2.28515625" style="24" customWidth="1"/>
    <col min="8708" max="8708" width="5.42578125" style="24" customWidth="1"/>
    <col min="8709" max="8709" width="10.7109375" style="24" customWidth="1"/>
    <col min="8710" max="8710" width="11.42578125" style="24" customWidth="1"/>
    <col min="8711" max="8711" width="19.7109375" style="24" customWidth="1"/>
    <col min="8712" max="8960" width="11.5703125" style="24"/>
    <col min="8961" max="8961" width="6.28515625" style="24" customWidth="1"/>
    <col min="8962" max="8962" width="53.7109375" style="24" customWidth="1"/>
    <col min="8963" max="8963" width="2.28515625" style="24" customWidth="1"/>
    <col min="8964" max="8964" width="5.42578125" style="24" customWidth="1"/>
    <col min="8965" max="8965" width="10.7109375" style="24" customWidth="1"/>
    <col min="8966" max="8966" width="11.42578125" style="24" customWidth="1"/>
    <col min="8967" max="8967" width="19.7109375" style="24" customWidth="1"/>
    <col min="8968" max="9216" width="11.5703125" style="24"/>
    <col min="9217" max="9217" width="6.28515625" style="24" customWidth="1"/>
    <col min="9218" max="9218" width="53.7109375" style="24" customWidth="1"/>
    <col min="9219" max="9219" width="2.28515625" style="24" customWidth="1"/>
    <col min="9220" max="9220" width="5.42578125" style="24" customWidth="1"/>
    <col min="9221" max="9221" width="10.7109375" style="24" customWidth="1"/>
    <col min="9222" max="9222" width="11.42578125" style="24" customWidth="1"/>
    <col min="9223" max="9223" width="19.7109375" style="24" customWidth="1"/>
    <col min="9224" max="9472" width="11.5703125" style="24"/>
    <col min="9473" max="9473" width="6.28515625" style="24" customWidth="1"/>
    <col min="9474" max="9474" width="53.7109375" style="24" customWidth="1"/>
    <col min="9475" max="9475" width="2.28515625" style="24" customWidth="1"/>
    <col min="9476" max="9476" width="5.42578125" style="24" customWidth="1"/>
    <col min="9477" max="9477" width="10.7109375" style="24" customWidth="1"/>
    <col min="9478" max="9478" width="11.42578125" style="24" customWidth="1"/>
    <col min="9479" max="9479" width="19.7109375" style="24" customWidth="1"/>
    <col min="9480" max="9728" width="11.5703125" style="24"/>
    <col min="9729" max="9729" width="6.28515625" style="24" customWidth="1"/>
    <col min="9730" max="9730" width="53.7109375" style="24" customWidth="1"/>
    <col min="9731" max="9731" width="2.28515625" style="24" customWidth="1"/>
    <col min="9732" max="9732" width="5.42578125" style="24" customWidth="1"/>
    <col min="9733" max="9733" width="10.7109375" style="24" customWidth="1"/>
    <col min="9734" max="9734" width="11.42578125" style="24" customWidth="1"/>
    <col min="9735" max="9735" width="19.7109375" style="24" customWidth="1"/>
    <col min="9736" max="9984" width="11.5703125" style="24"/>
    <col min="9985" max="9985" width="6.28515625" style="24" customWidth="1"/>
    <col min="9986" max="9986" width="53.7109375" style="24" customWidth="1"/>
    <col min="9987" max="9987" width="2.28515625" style="24" customWidth="1"/>
    <col min="9988" max="9988" width="5.42578125" style="24" customWidth="1"/>
    <col min="9989" max="9989" width="10.7109375" style="24" customWidth="1"/>
    <col min="9990" max="9990" width="11.42578125" style="24" customWidth="1"/>
    <col min="9991" max="9991" width="19.7109375" style="24" customWidth="1"/>
    <col min="9992" max="10240" width="11.5703125" style="24"/>
    <col min="10241" max="10241" width="6.28515625" style="24" customWidth="1"/>
    <col min="10242" max="10242" width="53.7109375" style="24" customWidth="1"/>
    <col min="10243" max="10243" width="2.28515625" style="24" customWidth="1"/>
    <col min="10244" max="10244" width="5.42578125" style="24" customWidth="1"/>
    <col min="10245" max="10245" width="10.7109375" style="24" customWidth="1"/>
    <col min="10246" max="10246" width="11.42578125" style="24" customWidth="1"/>
    <col min="10247" max="10247" width="19.7109375" style="24" customWidth="1"/>
    <col min="10248" max="10496" width="11.5703125" style="24"/>
    <col min="10497" max="10497" width="6.28515625" style="24" customWidth="1"/>
    <col min="10498" max="10498" width="53.7109375" style="24" customWidth="1"/>
    <col min="10499" max="10499" width="2.28515625" style="24" customWidth="1"/>
    <col min="10500" max="10500" width="5.42578125" style="24" customWidth="1"/>
    <col min="10501" max="10501" width="10.7109375" style="24" customWidth="1"/>
    <col min="10502" max="10502" width="11.42578125" style="24" customWidth="1"/>
    <col min="10503" max="10503" width="19.7109375" style="24" customWidth="1"/>
    <col min="10504" max="10752" width="11.5703125" style="24"/>
    <col min="10753" max="10753" width="6.28515625" style="24" customWidth="1"/>
    <col min="10754" max="10754" width="53.7109375" style="24" customWidth="1"/>
    <col min="10755" max="10755" width="2.28515625" style="24" customWidth="1"/>
    <col min="10756" max="10756" width="5.42578125" style="24" customWidth="1"/>
    <col min="10757" max="10757" width="10.7109375" style="24" customWidth="1"/>
    <col min="10758" max="10758" width="11.42578125" style="24" customWidth="1"/>
    <col min="10759" max="10759" width="19.7109375" style="24" customWidth="1"/>
    <col min="10760" max="11008" width="11.5703125" style="24"/>
    <col min="11009" max="11009" width="6.28515625" style="24" customWidth="1"/>
    <col min="11010" max="11010" width="53.7109375" style="24" customWidth="1"/>
    <col min="11011" max="11011" width="2.28515625" style="24" customWidth="1"/>
    <col min="11012" max="11012" width="5.42578125" style="24" customWidth="1"/>
    <col min="11013" max="11013" width="10.7109375" style="24" customWidth="1"/>
    <col min="11014" max="11014" width="11.42578125" style="24" customWidth="1"/>
    <col min="11015" max="11015" width="19.7109375" style="24" customWidth="1"/>
    <col min="11016" max="11264" width="11.5703125" style="24"/>
    <col min="11265" max="11265" width="6.28515625" style="24" customWidth="1"/>
    <col min="11266" max="11266" width="53.7109375" style="24" customWidth="1"/>
    <col min="11267" max="11267" width="2.28515625" style="24" customWidth="1"/>
    <col min="11268" max="11268" width="5.42578125" style="24" customWidth="1"/>
    <col min="11269" max="11269" width="10.7109375" style="24" customWidth="1"/>
    <col min="11270" max="11270" width="11.42578125" style="24" customWidth="1"/>
    <col min="11271" max="11271" width="19.7109375" style="24" customWidth="1"/>
    <col min="11272" max="11520" width="11.5703125" style="24"/>
    <col min="11521" max="11521" width="6.28515625" style="24" customWidth="1"/>
    <col min="11522" max="11522" width="53.7109375" style="24" customWidth="1"/>
    <col min="11523" max="11523" width="2.28515625" style="24" customWidth="1"/>
    <col min="11524" max="11524" width="5.42578125" style="24" customWidth="1"/>
    <col min="11525" max="11525" width="10.7109375" style="24" customWidth="1"/>
    <col min="11526" max="11526" width="11.42578125" style="24" customWidth="1"/>
    <col min="11527" max="11527" width="19.7109375" style="24" customWidth="1"/>
    <col min="11528" max="11776" width="11.5703125" style="24"/>
    <col min="11777" max="11777" width="6.28515625" style="24" customWidth="1"/>
    <col min="11778" max="11778" width="53.7109375" style="24" customWidth="1"/>
    <col min="11779" max="11779" width="2.28515625" style="24" customWidth="1"/>
    <col min="11780" max="11780" width="5.42578125" style="24" customWidth="1"/>
    <col min="11781" max="11781" width="10.7109375" style="24" customWidth="1"/>
    <col min="11782" max="11782" width="11.42578125" style="24" customWidth="1"/>
    <col min="11783" max="11783" width="19.7109375" style="24" customWidth="1"/>
    <col min="11784" max="12032" width="11.5703125" style="24"/>
    <col min="12033" max="12033" width="6.28515625" style="24" customWidth="1"/>
    <col min="12034" max="12034" width="53.7109375" style="24" customWidth="1"/>
    <col min="12035" max="12035" width="2.28515625" style="24" customWidth="1"/>
    <col min="12036" max="12036" width="5.42578125" style="24" customWidth="1"/>
    <col min="12037" max="12037" width="10.7109375" style="24" customWidth="1"/>
    <col min="12038" max="12038" width="11.42578125" style="24" customWidth="1"/>
    <col min="12039" max="12039" width="19.7109375" style="24" customWidth="1"/>
    <col min="12040" max="12288" width="11.5703125" style="24"/>
    <col min="12289" max="12289" width="6.28515625" style="24" customWidth="1"/>
    <col min="12290" max="12290" width="53.7109375" style="24" customWidth="1"/>
    <col min="12291" max="12291" width="2.28515625" style="24" customWidth="1"/>
    <col min="12292" max="12292" width="5.42578125" style="24" customWidth="1"/>
    <col min="12293" max="12293" width="10.7109375" style="24" customWidth="1"/>
    <col min="12294" max="12294" width="11.42578125" style="24" customWidth="1"/>
    <col min="12295" max="12295" width="19.7109375" style="24" customWidth="1"/>
    <col min="12296" max="12544" width="11.5703125" style="24"/>
    <col min="12545" max="12545" width="6.28515625" style="24" customWidth="1"/>
    <col min="12546" max="12546" width="53.7109375" style="24" customWidth="1"/>
    <col min="12547" max="12547" width="2.28515625" style="24" customWidth="1"/>
    <col min="12548" max="12548" width="5.42578125" style="24" customWidth="1"/>
    <col min="12549" max="12549" width="10.7109375" style="24" customWidth="1"/>
    <col min="12550" max="12550" width="11.42578125" style="24" customWidth="1"/>
    <col min="12551" max="12551" width="19.7109375" style="24" customWidth="1"/>
    <col min="12552" max="12800" width="11.5703125" style="24"/>
    <col min="12801" max="12801" width="6.28515625" style="24" customWidth="1"/>
    <col min="12802" max="12802" width="53.7109375" style="24" customWidth="1"/>
    <col min="12803" max="12803" width="2.28515625" style="24" customWidth="1"/>
    <col min="12804" max="12804" width="5.42578125" style="24" customWidth="1"/>
    <col min="12805" max="12805" width="10.7109375" style="24" customWidth="1"/>
    <col min="12806" max="12806" width="11.42578125" style="24" customWidth="1"/>
    <col min="12807" max="12807" width="19.7109375" style="24" customWidth="1"/>
    <col min="12808" max="13056" width="11.5703125" style="24"/>
    <col min="13057" max="13057" width="6.28515625" style="24" customWidth="1"/>
    <col min="13058" max="13058" width="53.7109375" style="24" customWidth="1"/>
    <col min="13059" max="13059" width="2.28515625" style="24" customWidth="1"/>
    <col min="13060" max="13060" width="5.42578125" style="24" customWidth="1"/>
    <col min="13061" max="13061" width="10.7109375" style="24" customWidth="1"/>
    <col min="13062" max="13062" width="11.42578125" style="24" customWidth="1"/>
    <col min="13063" max="13063" width="19.7109375" style="24" customWidth="1"/>
    <col min="13064" max="13312" width="11.5703125" style="24"/>
    <col min="13313" max="13313" width="6.28515625" style="24" customWidth="1"/>
    <col min="13314" max="13314" width="53.7109375" style="24" customWidth="1"/>
    <col min="13315" max="13315" width="2.28515625" style="24" customWidth="1"/>
    <col min="13316" max="13316" width="5.42578125" style="24" customWidth="1"/>
    <col min="13317" max="13317" width="10.7109375" style="24" customWidth="1"/>
    <col min="13318" max="13318" width="11.42578125" style="24" customWidth="1"/>
    <col min="13319" max="13319" width="19.7109375" style="24" customWidth="1"/>
    <col min="13320" max="13568" width="11.5703125" style="24"/>
    <col min="13569" max="13569" width="6.28515625" style="24" customWidth="1"/>
    <col min="13570" max="13570" width="53.7109375" style="24" customWidth="1"/>
    <col min="13571" max="13571" width="2.28515625" style="24" customWidth="1"/>
    <col min="13572" max="13572" width="5.42578125" style="24" customWidth="1"/>
    <col min="13573" max="13573" width="10.7109375" style="24" customWidth="1"/>
    <col min="13574" max="13574" width="11.42578125" style="24" customWidth="1"/>
    <col min="13575" max="13575" width="19.7109375" style="24" customWidth="1"/>
    <col min="13576" max="13824" width="11.5703125" style="24"/>
    <col min="13825" max="13825" width="6.28515625" style="24" customWidth="1"/>
    <col min="13826" max="13826" width="53.7109375" style="24" customWidth="1"/>
    <col min="13827" max="13827" width="2.28515625" style="24" customWidth="1"/>
    <col min="13828" max="13828" width="5.42578125" style="24" customWidth="1"/>
    <col min="13829" max="13829" width="10.7109375" style="24" customWidth="1"/>
    <col min="13830" max="13830" width="11.42578125" style="24" customWidth="1"/>
    <col min="13831" max="13831" width="19.7109375" style="24" customWidth="1"/>
    <col min="13832" max="14080" width="11.5703125" style="24"/>
    <col min="14081" max="14081" width="6.28515625" style="24" customWidth="1"/>
    <col min="14082" max="14082" width="53.7109375" style="24" customWidth="1"/>
    <col min="14083" max="14083" width="2.28515625" style="24" customWidth="1"/>
    <col min="14084" max="14084" width="5.42578125" style="24" customWidth="1"/>
    <col min="14085" max="14085" width="10.7109375" style="24" customWidth="1"/>
    <col min="14086" max="14086" width="11.42578125" style="24" customWidth="1"/>
    <col min="14087" max="14087" width="19.7109375" style="24" customWidth="1"/>
    <col min="14088" max="14336" width="11.5703125" style="24"/>
    <col min="14337" max="14337" width="6.28515625" style="24" customWidth="1"/>
    <col min="14338" max="14338" width="53.7109375" style="24" customWidth="1"/>
    <col min="14339" max="14339" width="2.28515625" style="24" customWidth="1"/>
    <col min="14340" max="14340" width="5.42578125" style="24" customWidth="1"/>
    <col min="14341" max="14341" width="10.7109375" style="24" customWidth="1"/>
    <col min="14342" max="14342" width="11.42578125" style="24" customWidth="1"/>
    <col min="14343" max="14343" width="19.7109375" style="24" customWidth="1"/>
    <col min="14344" max="14592" width="11.5703125" style="24"/>
    <col min="14593" max="14593" width="6.28515625" style="24" customWidth="1"/>
    <col min="14594" max="14594" width="53.7109375" style="24" customWidth="1"/>
    <col min="14595" max="14595" width="2.28515625" style="24" customWidth="1"/>
    <col min="14596" max="14596" width="5.42578125" style="24" customWidth="1"/>
    <col min="14597" max="14597" width="10.7109375" style="24" customWidth="1"/>
    <col min="14598" max="14598" width="11.42578125" style="24" customWidth="1"/>
    <col min="14599" max="14599" width="19.7109375" style="24" customWidth="1"/>
    <col min="14600" max="14848" width="11.5703125" style="24"/>
    <col min="14849" max="14849" width="6.28515625" style="24" customWidth="1"/>
    <col min="14850" max="14850" width="53.7109375" style="24" customWidth="1"/>
    <col min="14851" max="14851" width="2.28515625" style="24" customWidth="1"/>
    <col min="14852" max="14852" width="5.42578125" style="24" customWidth="1"/>
    <col min="14853" max="14853" width="10.7109375" style="24" customWidth="1"/>
    <col min="14854" max="14854" width="11.42578125" style="24" customWidth="1"/>
    <col min="14855" max="14855" width="19.7109375" style="24" customWidth="1"/>
    <col min="14856" max="15104" width="11.5703125" style="24"/>
    <col min="15105" max="15105" width="6.28515625" style="24" customWidth="1"/>
    <col min="15106" max="15106" width="53.7109375" style="24" customWidth="1"/>
    <col min="15107" max="15107" width="2.28515625" style="24" customWidth="1"/>
    <col min="15108" max="15108" width="5.42578125" style="24" customWidth="1"/>
    <col min="15109" max="15109" width="10.7109375" style="24" customWidth="1"/>
    <col min="15110" max="15110" width="11.42578125" style="24" customWidth="1"/>
    <col min="15111" max="15111" width="19.7109375" style="24" customWidth="1"/>
    <col min="15112" max="15360" width="11.5703125" style="24"/>
    <col min="15361" max="15361" width="6.28515625" style="24" customWidth="1"/>
    <col min="15362" max="15362" width="53.7109375" style="24" customWidth="1"/>
    <col min="15363" max="15363" width="2.28515625" style="24" customWidth="1"/>
    <col min="15364" max="15364" width="5.42578125" style="24" customWidth="1"/>
    <col min="15365" max="15365" width="10.7109375" style="24" customWidth="1"/>
    <col min="15366" max="15366" width="11.42578125" style="24" customWidth="1"/>
    <col min="15367" max="15367" width="19.7109375" style="24" customWidth="1"/>
    <col min="15368" max="15616" width="11.5703125" style="24"/>
    <col min="15617" max="15617" width="6.28515625" style="24" customWidth="1"/>
    <col min="15618" max="15618" width="53.7109375" style="24" customWidth="1"/>
    <col min="15619" max="15619" width="2.28515625" style="24" customWidth="1"/>
    <col min="15620" max="15620" width="5.42578125" style="24" customWidth="1"/>
    <col min="15621" max="15621" width="10.7109375" style="24" customWidth="1"/>
    <col min="15622" max="15622" width="11.42578125" style="24" customWidth="1"/>
    <col min="15623" max="15623" width="19.7109375" style="24" customWidth="1"/>
    <col min="15624" max="15872" width="11.5703125" style="24"/>
    <col min="15873" max="15873" width="6.28515625" style="24" customWidth="1"/>
    <col min="15874" max="15874" width="53.7109375" style="24" customWidth="1"/>
    <col min="15875" max="15875" width="2.28515625" style="24" customWidth="1"/>
    <col min="15876" max="15876" width="5.42578125" style="24" customWidth="1"/>
    <col min="15877" max="15877" width="10.7109375" style="24" customWidth="1"/>
    <col min="15878" max="15878" width="11.42578125" style="24" customWidth="1"/>
    <col min="15879" max="15879" width="19.7109375" style="24" customWidth="1"/>
    <col min="15880" max="16128" width="11.5703125" style="24"/>
    <col min="16129" max="16129" width="6.28515625" style="24" customWidth="1"/>
    <col min="16130" max="16130" width="53.7109375" style="24" customWidth="1"/>
    <col min="16131" max="16131" width="2.28515625" style="24" customWidth="1"/>
    <col min="16132" max="16132" width="5.42578125" style="24" customWidth="1"/>
    <col min="16133" max="16133" width="10.7109375" style="24" customWidth="1"/>
    <col min="16134" max="16134" width="11.42578125" style="24" customWidth="1"/>
    <col min="16135" max="16135" width="19.7109375" style="24" customWidth="1"/>
    <col min="16136" max="16384" width="11.5703125" style="24"/>
  </cols>
  <sheetData>
    <row r="1" spans="1:254" s="30" customFormat="1" ht="45" x14ac:dyDescent="0.25">
      <c r="A1" s="97" t="s">
        <v>31</v>
      </c>
      <c r="B1" s="98" t="s">
        <v>32</v>
      </c>
      <c r="C1" s="31" t="s">
        <v>33</v>
      </c>
      <c r="D1" s="99" t="s">
        <v>34</v>
      </c>
      <c r="E1" s="101" t="s">
        <v>130</v>
      </c>
      <c r="F1" s="100" t="s">
        <v>35</v>
      </c>
    </row>
    <row r="2" spans="1:254" x14ac:dyDescent="0.25">
      <c r="A2" s="111"/>
      <c r="B2" s="59"/>
      <c r="C2" s="9"/>
      <c r="D2" s="10"/>
      <c r="E2" s="10"/>
      <c r="F2" s="11"/>
    </row>
    <row r="3" spans="1:254" s="27" customFormat="1" x14ac:dyDescent="0.25">
      <c r="A3" s="82" t="s">
        <v>36</v>
      </c>
      <c r="B3" s="62" t="s">
        <v>37</v>
      </c>
      <c r="C3" s="28"/>
      <c r="D3" s="68"/>
      <c r="E3" s="68"/>
      <c r="F3" s="86"/>
    </row>
    <row r="4" spans="1:254" s="27" customFormat="1" x14ac:dyDescent="0.25">
      <c r="A4" s="112"/>
      <c r="B4" s="69"/>
      <c r="C4" s="28"/>
      <c r="D4" s="68"/>
      <c r="E4" s="68"/>
      <c r="F4" s="86"/>
    </row>
    <row r="5" spans="1:254" x14ac:dyDescent="0.25">
      <c r="A5" s="34" t="s">
        <v>38</v>
      </c>
      <c r="B5" s="21" t="s">
        <v>92</v>
      </c>
      <c r="D5" s="53"/>
    </row>
    <row r="6" spans="1:254" ht="109.5" customHeight="1" x14ac:dyDescent="0.25">
      <c r="B6" s="36" t="s">
        <v>94</v>
      </c>
      <c r="D6" s="53"/>
    </row>
    <row r="7" spans="1:254" x14ac:dyDescent="0.25">
      <c r="B7" s="36" t="s">
        <v>39</v>
      </c>
      <c r="D7" s="53"/>
    </row>
    <row r="8" spans="1:254" x14ac:dyDescent="0.25">
      <c r="B8" s="43" t="s">
        <v>93</v>
      </c>
      <c r="D8" s="53"/>
    </row>
    <row r="9" spans="1:254" x14ac:dyDescent="0.25">
      <c r="B9" s="43"/>
      <c r="C9" s="30" t="s">
        <v>40</v>
      </c>
      <c r="D9" s="53">
        <v>590</v>
      </c>
      <c r="F9" s="17">
        <f>D9*E9</f>
        <v>0</v>
      </c>
    </row>
    <row r="10" spans="1:254" s="30" customFormat="1" ht="13.5" customHeight="1" x14ac:dyDescent="0.25">
      <c r="A10" s="29"/>
      <c r="B10" s="36"/>
      <c r="D10" s="18"/>
      <c r="E10" s="19"/>
      <c r="F10" s="17"/>
    </row>
    <row r="11" spans="1:254" s="35" customFormat="1" ht="13.5" customHeight="1" x14ac:dyDescent="0.25">
      <c r="A11" s="34" t="s">
        <v>41</v>
      </c>
      <c r="B11" s="21" t="s">
        <v>97</v>
      </c>
      <c r="C11" s="57"/>
      <c r="D11" s="58"/>
      <c r="E11" s="52"/>
      <c r="F11" s="17"/>
    </row>
    <row r="12" spans="1:254" s="30" customFormat="1" ht="60.75" customHeight="1" x14ac:dyDescent="0.25">
      <c r="A12" s="14"/>
      <c r="B12" s="36" t="s">
        <v>98</v>
      </c>
      <c r="C12" s="15"/>
      <c r="D12" s="18"/>
      <c r="E12" s="19"/>
      <c r="F12" s="17"/>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row>
    <row r="13" spans="1:254" s="30" customFormat="1" x14ac:dyDescent="0.25">
      <c r="A13" s="14"/>
      <c r="B13" s="36" t="s">
        <v>99</v>
      </c>
      <c r="C13" s="32"/>
      <c r="D13" s="33"/>
      <c r="E13" s="45"/>
      <c r="F13" s="22"/>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row>
    <row r="14" spans="1:254" s="30" customFormat="1" ht="13.5" customHeight="1" x14ac:dyDescent="0.25">
      <c r="A14" s="29"/>
      <c r="B14" s="36" t="s">
        <v>100</v>
      </c>
      <c r="C14" s="31" t="s">
        <v>24</v>
      </c>
      <c r="D14" s="18">
        <v>1</v>
      </c>
      <c r="E14" s="19"/>
      <c r="F14" s="17">
        <f>E14*D14</f>
        <v>0</v>
      </c>
    </row>
    <row r="15" spans="1:254" s="30" customFormat="1" x14ac:dyDescent="0.25">
      <c r="A15" s="29"/>
      <c r="B15" s="36"/>
      <c r="D15" s="18"/>
      <c r="E15" s="19"/>
      <c r="F15" s="17"/>
    </row>
    <row r="16" spans="1:254" x14ac:dyDescent="0.25">
      <c r="A16" s="14" t="s">
        <v>42</v>
      </c>
      <c r="B16" s="21" t="s">
        <v>44</v>
      </c>
      <c r="C16" s="16"/>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row>
    <row r="17" spans="1:254" ht="189.75" customHeight="1" x14ac:dyDescent="0.25">
      <c r="A17" s="113"/>
      <c r="B17" s="36" t="s">
        <v>45</v>
      </c>
      <c r="C17" s="24"/>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row>
    <row r="18" spans="1:254" x14ac:dyDescent="0.25">
      <c r="C18" s="24" t="s">
        <v>46</v>
      </c>
      <c r="D18" s="19">
        <v>1</v>
      </c>
      <c r="F18" s="17">
        <f>D18*E18</f>
        <v>0</v>
      </c>
    </row>
    <row r="19" spans="1:254" x14ac:dyDescent="0.25">
      <c r="C19" s="24"/>
    </row>
    <row r="20" spans="1:254" x14ac:dyDescent="0.25">
      <c r="A20" s="114"/>
      <c r="B20" s="61" t="s">
        <v>86</v>
      </c>
      <c r="C20" s="70"/>
      <c r="D20" s="71"/>
      <c r="E20" s="71"/>
      <c r="F20" s="72">
        <f>SUM(F9:F19)</f>
        <v>0</v>
      </c>
    </row>
    <row r="21" spans="1:254" ht="17.25" customHeight="1" x14ac:dyDescent="0.25">
      <c r="C21" s="37"/>
      <c r="D21" s="38"/>
    </row>
    <row r="22" spans="1:254" ht="12.75" customHeight="1" x14ac:dyDescent="0.25">
      <c r="A22" s="82" t="s">
        <v>47</v>
      </c>
      <c r="B22" s="62" t="s">
        <v>48</v>
      </c>
      <c r="C22" s="51"/>
      <c r="D22" s="64"/>
      <c r="E22" s="68"/>
      <c r="F22" s="86"/>
    </row>
    <row r="23" spans="1:254" x14ac:dyDescent="0.25">
      <c r="A23" s="34" t="s">
        <v>49</v>
      </c>
      <c r="B23" s="21" t="s">
        <v>139</v>
      </c>
      <c r="C23" s="19"/>
      <c r="D23" s="39"/>
    </row>
    <row r="24" spans="1:254" ht="273" customHeight="1" x14ac:dyDescent="0.25">
      <c r="B24" s="36" t="s">
        <v>136</v>
      </c>
      <c r="C24" s="19"/>
      <c r="D24" s="40"/>
      <c r="E24" s="40"/>
    </row>
    <row r="25" spans="1:254" ht="15" customHeight="1" x14ac:dyDescent="0.25">
      <c r="B25" s="36" t="s">
        <v>39</v>
      </c>
      <c r="C25" s="19"/>
      <c r="D25" s="40"/>
    </row>
    <row r="26" spans="1:254" s="41" customFormat="1" ht="30" x14ac:dyDescent="0.25">
      <c r="A26" s="115"/>
      <c r="B26" s="36" t="s">
        <v>50</v>
      </c>
      <c r="C26" s="37" t="s">
        <v>43</v>
      </c>
      <c r="D26" s="40">
        <f>578*0.5*0.25+0.5+0.25</f>
        <v>73</v>
      </c>
      <c r="E26" s="19"/>
      <c r="F26" s="17">
        <f>E26*D26</f>
        <v>0</v>
      </c>
    </row>
    <row r="27" spans="1:254" s="41" customFormat="1" x14ac:dyDescent="0.25">
      <c r="A27" s="115"/>
      <c r="B27" s="36"/>
      <c r="C27" s="37"/>
      <c r="D27" s="40"/>
      <c r="E27" s="19"/>
      <c r="F27" s="17"/>
    </row>
    <row r="28" spans="1:254" x14ac:dyDescent="0.25">
      <c r="A28" s="116" t="s">
        <v>51</v>
      </c>
      <c r="B28" s="21" t="s">
        <v>117</v>
      </c>
      <c r="C28" s="42"/>
      <c r="D28" s="45"/>
      <c r="E28" s="45"/>
      <c r="F28" s="22"/>
    </row>
    <row r="29" spans="1:254" ht="112.5" customHeight="1" x14ac:dyDescent="0.25">
      <c r="A29" s="117"/>
      <c r="B29" s="92" t="s">
        <v>145</v>
      </c>
      <c r="C29" s="1"/>
      <c r="D29" s="93"/>
      <c r="E29" s="93"/>
      <c r="F29" s="94"/>
    </row>
    <row r="30" spans="1:254" ht="17.25" x14ac:dyDescent="0.25">
      <c r="A30" s="42"/>
      <c r="B30" s="36" t="s">
        <v>95</v>
      </c>
      <c r="C30" s="44" t="s">
        <v>25</v>
      </c>
      <c r="D30" s="45">
        <f>(578+15)*4</f>
        <v>2372</v>
      </c>
      <c r="E30" s="45"/>
      <c r="F30" s="22">
        <f>E30*D30</f>
        <v>0</v>
      </c>
    </row>
    <row r="31" spans="1:254" ht="17.25" customHeight="1" x14ac:dyDescent="0.25">
      <c r="C31" s="37"/>
      <c r="D31" s="40"/>
    </row>
    <row r="32" spans="1:254" ht="20.25" customHeight="1" x14ac:dyDescent="0.25">
      <c r="A32" s="34" t="s">
        <v>141</v>
      </c>
      <c r="B32" s="21" t="s">
        <v>140</v>
      </c>
      <c r="C32" s="37"/>
    </row>
    <row r="33" spans="1:9" ht="138" customHeight="1" x14ac:dyDescent="0.25">
      <c r="B33" s="36" t="s">
        <v>137</v>
      </c>
      <c r="C33" s="37"/>
      <c r="D33" s="46"/>
      <c r="E33" s="83"/>
    </row>
    <row r="34" spans="1:9" ht="15" customHeight="1" x14ac:dyDescent="0.25">
      <c r="B34" s="36" t="s">
        <v>53</v>
      </c>
      <c r="C34" s="37"/>
    </row>
    <row r="35" spans="1:9" ht="15" customHeight="1" x14ac:dyDescent="0.25">
      <c r="A35" s="118"/>
      <c r="B35" s="54" t="s">
        <v>91</v>
      </c>
      <c r="C35" s="37"/>
    </row>
    <row r="36" spans="1:9" x14ac:dyDescent="0.25">
      <c r="A36" s="118"/>
      <c r="B36" s="36" t="s">
        <v>89</v>
      </c>
      <c r="C36" s="37" t="s">
        <v>43</v>
      </c>
      <c r="D36" s="19">
        <f>D26</f>
        <v>73</v>
      </c>
      <c r="F36" s="17">
        <f>E36*D36</f>
        <v>0</v>
      </c>
    </row>
    <row r="37" spans="1:9" x14ac:dyDescent="0.25">
      <c r="A37" s="118"/>
      <c r="C37" s="37"/>
    </row>
    <row r="38" spans="1:9" x14ac:dyDescent="0.25">
      <c r="A38" s="119" t="s">
        <v>143</v>
      </c>
      <c r="B38" s="21" t="s">
        <v>142</v>
      </c>
      <c r="C38" s="37"/>
    </row>
    <row r="39" spans="1:9" ht="108.75" customHeight="1" x14ac:dyDescent="0.25">
      <c r="B39" s="36" t="s">
        <v>144</v>
      </c>
      <c r="C39" s="37"/>
      <c r="D39" s="46"/>
      <c r="E39" s="83"/>
    </row>
    <row r="40" spans="1:9" ht="15" customHeight="1" x14ac:dyDescent="0.25">
      <c r="B40" s="36" t="s">
        <v>53</v>
      </c>
      <c r="C40" s="37"/>
    </row>
    <row r="41" spans="1:9" ht="15" customHeight="1" x14ac:dyDescent="0.25">
      <c r="A41" s="118"/>
      <c r="B41" s="54" t="s">
        <v>91</v>
      </c>
      <c r="C41" s="37"/>
    </row>
    <row r="42" spans="1:9" x14ac:dyDescent="0.25">
      <c r="A42" s="118"/>
      <c r="B42" s="36" t="s">
        <v>89</v>
      </c>
      <c r="C42" s="37" t="s">
        <v>43</v>
      </c>
      <c r="D42" s="19">
        <f>D30*0.2</f>
        <v>474.40000000000003</v>
      </c>
      <c r="F42" s="17">
        <f>E42*D42</f>
        <v>0</v>
      </c>
    </row>
    <row r="43" spans="1:9" x14ac:dyDescent="0.25">
      <c r="A43" s="118"/>
      <c r="C43" s="37"/>
    </row>
    <row r="44" spans="1:9" ht="30" x14ac:dyDescent="0.25">
      <c r="A44" s="34" t="s">
        <v>52</v>
      </c>
      <c r="B44" s="60" t="s">
        <v>56</v>
      </c>
      <c r="C44" s="47"/>
      <c r="D44" s="39"/>
    </row>
    <row r="45" spans="1:9" ht="48" customHeight="1" x14ac:dyDescent="0.25">
      <c r="B45" s="36" t="s">
        <v>57</v>
      </c>
      <c r="C45" s="37"/>
      <c r="D45" s="38"/>
      <c r="E45" s="83"/>
      <c r="H45" s="48"/>
      <c r="I45" s="48"/>
    </row>
    <row r="46" spans="1:9" ht="17.25" customHeight="1" x14ac:dyDescent="0.25">
      <c r="B46" s="56" t="s">
        <v>39</v>
      </c>
      <c r="C46" s="37"/>
      <c r="D46" s="39"/>
      <c r="H46" s="48"/>
      <c r="I46" s="48"/>
    </row>
    <row r="47" spans="1:9" ht="29.25" customHeight="1" x14ac:dyDescent="0.25">
      <c r="B47" s="36" t="s">
        <v>58</v>
      </c>
      <c r="C47" s="47" t="s">
        <v>43</v>
      </c>
      <c r="D47" s="40">
        <f>D26+D30*0.05+0.4</f>
        <v>192.00000000000003</v>
      </c>
      <c r="F47" s="17">
        <f>D47*E47</f>
        <v>0</v>
      </c>
    </row>
    <row r="48" spans="1:9" x14ac:dyDescent="0.25">
      <c r="C48" s="47"/>
      <c r="D48" s="40"/>
    </row>
    <row r="49" spans="1:6" ht="20.25" customHeight="1" x14ac:dyDescent="0.25">
      <c r="A49" s="34" t="s">
        <v>54</v>
      </c>
      <c r="B49" s="21" t="s">
        <v>138</v>
      </c>
      <c r="C49" s="53"/>
    </row>
    <row r="50" spans="1:6" ht="162" customHeight="1" x14ac:dyDescent="0.25">
      <c r="B50" s="36" t="s">
        <v>131</v>
      </c>
      <c r="C50" s="53"/>
    </row>
    <row r="51" spans="1:6" x14ac:dyDescent="0.25">
      <c r="B51" s="36" t="s">
        <v>39</v>
      </c>
      <c r="C51" s="53"/>
    </row>
    <row r="52" spans="1:6" ht="60.75" customHeight="1" x14ac:dyDescent="0.25">
      <c r="B52" s="36" t="s">
        <v>60</v>
      </c>
      <c r="C52" s="24"/>
    </row>
    <row r="53" spans="1:6" ht="22.5" customHeight="1" x14ac:dyDescent="0.25">
      <c r="B53" s="56" t="s">
        <v>146</v>
      </c>
      <c r="C53" s="66"/>
      <c r="E53" s="67"/>
    </row>
    <row r="54" spans="1:6" x14ac:dyDescent="0.25">
      <c r="B54" s="43" t="s">
        <v>61</v>
      </c>
      <c r="C54" s="32" t="s">
        <v>26</v>
      </c>
      <c r="D54" s="23">
        <f>(578+15)</f>
        <v>593</v>
      </c>
      <c r="E54" s="67"/>
      <c r="F54" s="17">
        <f>D54*E54</f>
        <v>0</v>
      </c>
    </row>
    <row r="55" spans="1:6" x14ac:dyDescent="0.25">
      <c r="B55" s="43"/>
      <c r="C55" s="32"/>
      <c r="D55" s="23"/>
      <c r="E55" s="67"/>
    </row>
    <row r="56" spans="1:6" ht="30" x14ac:dyDescent="0.25">
      <c r="A56" s="34" t="s">
        <v>55</v>
      </c>
      <c r="B56" s="90" t="s">
        <v>106</v>
      </c>
      <c r="C56" s="21"/>
      <c r="D56" s="24"/>
      <c r="F56" s="96"/>
    </row>
    <row r="57" spans="1:6" ht="30" x14ac:dyDescent="0.25">
      <c r="B57" s="88" t="s">
        <v>107</v>
      </c>
      <c r="D57" s="23"/>
      <c r="F57" s="96"/>
    </row>
    <row r="58" spans="1:6" ht="60" x14ac:dyDescent="0.25">
      <c r="B58" s="88" t="s">
        <v>108</v>
      </c>
      <c r="D58" s="23"/>
      <c r="F58" s="96"/>
    </row>
    <row r="59" spans="1:6" x14ac:dyDescent="0.25">
      <c r="B59" s="91" t="s">
        <v>109</v>
      </c>
      <c r="C59" s="30" t="s">
        <v>26</v>
      </c>
      <c r="D59" s="23">
        <f>D54*2</f>
        <v>1186</v>
      </c>
      <c r="F59" s="96">
        <f>E59*D59</f>
        <v>0</v>
      </c>
    </row>
    <row r="60" spans="1:6" x14ac:dyDescent="0.25">
      <c r="B60" s="43"/>
      <c r="C60" s="32"/>
      <c r="D60" s="23"/>
      <c r="E60" s="67"/>
    </row>
    <row r="61" spans="1:6" ht="16.5" customHeight="1" x14ac:dyDescent="0.25">
      <c r="A61" s="82"/>
      <c r="B61" s="61" t="s">
        <v>62</v>
      </c>
      <c r="C61" s="73"/>
      <c r="D61" s="74"/>
      <c r="E61" s="84"/>
      <c r="F61" s="72">
        <f>SUM(F23:F60)</f>
        <v>0</v>
      </c>
    </row>
    <row r="62" spans="1:6" ht="19.5" customHeight="1" x14ac:dyDescent="0.25">
      <c r="A62" s="120"/>
      <c r="B62" s="49"/>
      <c r="C62" s="50"/>
      <c r="D62" s="63"/>
      <c r="E62" s="65"/>
      <c r="F62" s="26"/>
    </row>
    <row r="63" spans="1:6" x14ac:dyDescent="0.25">
      <c r="A63" s="82" t="s">
        <v>63</v>
      </c>
      <c r="B63" s="62" t="s">
        <v>68</v>
      </c>
      <c r="C63" s="51"/>
      <c r="D63" s="68"/>
      <c r="E63" s="68"/>
      <c r="F63" s="86"/>
    </row>
    <row r="64" spans="1:6" x14ac:dyDescent="0.25">
      <c r="A64" s="112"/>
      <c r="B64" s="69"/>
      <c r="C64" s="51"/>
      <c r="D64" s="68"/>
      <c r="E64" s="68"/>
      <c r="F64" s="86"/>
    </row>
    <row r="65" spans="1:6" x14ac:dyDescent="0.25">
      <c r="A65" s="34" t="s">
        <v>64</v>
      </c>
      <c r="B65" s="21" t="s">
        <v>102</v>
      </c>
      <c r="C65" s="37"/>
      <c r="D65" s="38"/>
      <c r="E65" s="85"/>
    </row>
    <row r="66" spans="1:6" ht="75" x14ac:dyDescent="0.25">
      <c r="B66" s="36" t="s">
        <v>105</v>
      </c>
      <c r="C66" s="89"/>
      <c r="D66" s="89"/>
      <c r="E66" s="89"/>
      <c r="F66" s="89"/>
    </row>
    <row r="67" spans="1:6" ht="30" x14ac:dyDescent="0.25">
      <c r="B67" s="36" t="s">
        <v>70</v>
      </c>
      <c r="C67" s="37"/>
      <c r="D67" s="38"/>
      <c r="E67" s="85"/>
    </row>
    <row r="68" spans="1:6" x14ac:dyDescent="0.25">
      <c r="B68" s="43" t="s">
        <v>90</v>
      </c>
      <c r="C68" s="37"/>
    </row>
    <row r="69" spans="1:6" ht="17.25" x14ac:dyDescent="0.25">
      <c r="B69" s="36" t="s">
        <v>101</v>
      </c>
      <c r="C69" s="44" t="s">
        <v>96</v>
      </c>
      <c r="D69" s="19">
        <f>(578+15)*3.5*1.05+0.72</f>
        <v>2179.9949999999999</v>
      </c>
      <c r="F69" s="17">
        <f>E69*D69</f>
        <v>0</v>
      </c>
    </row>
    <row r="70" spans="1:6" x14ac:dyDescent="0.25">
      <c r="B70" s="43"/>
      <c r="C70" s="37"/>
    </row>
    <row r="71" spans="1:6" x14ac:dyDescent="0.25">
      <c r="B71" s="43"/>
      <c r="C71" s="37"/>
      <c r="D71" s="38"/>
    </row>
    <row r="72" spans="1:6" x14ac:dyDescent="0.25">
      <c r="A72" s="121"/>
      <c r="B72" s="61" t="s">
        <v>118</v>
      </c>
      <c r="C72" s="75"/>
      <c r="D72" s="76"/>
      <c r="E72" s="76"/>
      <c r="F72" s="81">
        <f>SUM(F65:F71)</f>
        <v>0</v>
      </c>
    </row>
    <row r="73" spans="1:6" ht="25.5" customHeight="1" x14ac:dyDescent="0.25">
      <c r="B73" s="43"/>
      <c r="C73" s="37"/>
      <c r="D73" s="38"/>
    </row>
    <row r="74" spans="1:6" ht="18" customHeight="1" x14ac:dyDescent="0.25">
      <c r="A74" s="82" t="s">
        <v>65</v>
      </c>
      <c r="B74" s="62" t="s">
        <v>71</v>
      </c>
      <c r="C74" s="51"/>
      <c r="D74" s="68"/>
      <c r="E74" s="68"/>
      <c r="F74" s="86"/>
    </row>
    <row r="75" spans="1:6" ht="15" customHeight="1" x14ac:dyDescent="0.25">
      <c r="A75" s="30"/>
      <c r="B75" s="54"/>
      <c r="C75" s="24"/>
    </row>
    <row r="76" spans="1:6" x14ac:dyDescent="0.25">
      <c r="A76" s="34" t="s">
        <v>66</v>
      </c>
      <c r="B76" s="21" t="s">
        <v>103</v>
      </c>
      <c r="C76" s="37"/>
    </row>
    <row r="77" spans="1:6" ht="62.25" customHeight="1" x14ac:dyDescent="0.25">
      <c r="B77" s="36" t="s">
        <v>135</v>
      </c>
      <c r="C77" s="37"/>
      <c r="E77" s="83"/>
      <c r="F77" s="17" t="s">
        <v>72</v>
      </c>
    </row>
    <row r="78" spans="1:6" ht="20.25" customHeight="1" x14ac:dyDescent="0.25">
      <c r="A78" s="34"/>
      <c r="B78" s="36" t="s">
        <v>73</v>
      </c>
      <c r="C78" s="37"/>
    </row>
    <row r="79" spans="1:6" x14ac:dyDescent="0.25">
      <c r="A79" s="34"/>
      <c r="B79" s="36" t="s">
        <v>74</v>
      </c>
      <c r="C79" s="37" t="s">
        <v>40</v>
      </c>
      <c r="D79" s="19">
        <v>20</v>
      </c>
      <c r="F79" s="17">
        <f>D79*E79</f>
        <v>0</v>
      </c>
    </row>
    <row r="80" spans="1:6" x14ac:dyDescent="0.25">
      <c r="A80" s="120"/>
      <c r="B80" s="49"/>
      <c r="C80" s="50"/>
      <c r="D80" s="65"/>
      <c r="E80" s="65"/>
      <c r="F80" s="26"/>
    </row>
    <row r="81" spans="1:7" ht="18.75" customHeight="1" x14ac:dyDescent="0.25">
      <c r="A81" s="34" t="s">
        <v>120</v>
      </c>
      <c r="B81" s="21" t="s">
        <v>133</v>
      </c>
      <c r="C81" s="37"/>
    </row>
    <row r="82" spans="1:7" ht="89.25" customHeight="1" x14ac:dyDescent="0.25">
      <c r="A82" s="34"/>
      <c r="B82" s="102" t="s">
        <v>132</v>
      </c>
      <c r="C82" s="37" t="s">
        <v>59</v>
      </c>
      <c r="D82" s="19">
        <f>D69</f>
        <v>2179.9949999999999</v>
      </c>
      <c r="F82" s="17">
        <f>D82*E82</f>
        <v>0</v>
      </c>
    </row>
    <row r="83" spans="1:7" ht="16.5" customHeight="1" x14ac:dyDescent="0.25">
      <c r="A83" s="34"/>
      <c r="B83" s="102"/>
      <c r="C83" s="37"/>
    </row>
    <row r="84" spans="1:7" x14ac:dyDescent="0.25">
      <c r="A84" s="34" t="s">
        <v>121</v>
      </c>
      <c r="B84" s="21" t="s">
        <v>75</v>
      </c>
      <c r="C84" s="37"/>
    </row>
    <row r="85" spans="1:7" ht="45" x14ac:dyDescent="0.25">
      <c r="A85" s="34"/>
      <c r="B85" s="36" t="s">
        <v>119</v>
      </c>
      <c r="C85" s="55"/>
    </row>
    <row r="86" spans="1:7" x14ac:dyDescent="0.25">
      <c r="A86" s="34"/>
      <c r="B86" s="36" t="s">
        <v>76</v>
      </c>
      <c r="C86" s="37"/>
    </row>
    <row r="87" spans="1:7" ht="15.75" customHeight="1" x14ac:dyDescent="0.25">
      <c r="A87" s="34"/>
      <c r="B87" s="36" t="s">
        <v>77</v>
      </c>
      <c r="C87" s="37" t="s">
        <v>27</v>
      </c>
      <c r="D87" s="19">
        <v>4</v>
      </c>
      <c r="F87" s="17">
        <f>D87*E87</f>
        <v>0</v>
      </c>
    </row>
    <row r="88" spans="1:7" x14ac:dyDescent="0.25">
      <c r="A88" s="34"/>
      <c r="B88" s="36" t="s">
        <v>78</v>
      </c>
      <c r="C88" s="37" t="s">
        <v>27</v>
      </c>
      <c r="D88" s="19">
        <v>4</v>
      </c>
      <c r="F88" s="17">
        <f>D88*E88</f>
        <v>0</v>
      </c>
    </row>
    <row r="89" spans="1:7" x14ac:dyDescent="0.25">
      <c r="A89" s="34"/>
      <c r="B89" s="36" t="s">
        <v>134</v>
      </c>
      <c r="C89" s="37" t="s">
        <v>43</v>
      </c>
      <c r="D89" s="19">
        <v>1</v>
      </c>
      <c r="F89" s="17">
        <f>D89*E89</f>
        <v>0</v>
      </c>
    </row>
    <row r="90" spans="1:7" x14ac:dyDescent="0.25">
      <c r="A90" s="120"/>
      <c r="B90" s="49"/>
      <c r="C90" s="50"/>
      <c r="D90" s="65"/>
      <c r="E90" s="65"/>
      <c r="F90" s="26"/>
    </row>
    <row r="91" spans="1:7" ht="30" x14ac:dyDescent="0.25">
      <c r="A91" s="121"/>
      <c r="B91" s="61" t="s">
        <v>122</v>
      </c>
      <c r="C91" s="75"/>
      <c r="D91" s="76"/>
      <c r="E91" s="76"/>
      <c r="F91" s="81">
        <f>SUM(F76:F90)</f>
        <v>0</v>
      </c>
    </row>
    <row r="92" spans="1:7" ht="19.5" customHeight="1" x14ac:dyDescent="0.25">
      <c r="A92" s="34"/>
      <c r="B92" s="21"/>
      <c r="C92" s="37"/>
      <c r="E92" s="38"/>
    </row>
    <row r="93" spans="1:7" x14ac:dyDescent="0.25">
      <c r="A93" s="82" t="s">
        <v>67</v>
      </c>
      <c r="B93" s="62" t="s">
        <v>79</v>
      </c>
      <c r="C93" s="28"/>
      <c r="D93" s="68"/>
      <c r="E93" s="68"/>
      <c r="F93" s="86"/>
    </row>
    <row r="94" spans="1:7" x14ac:dyDescent="0.25">
      <c r="A94" s="34" t="s">
        <v>69</v>
      </c>
      <c r="B94" s="103" t="s">
        <v>123</v>
      </c>
      <c r="C94" s="104"/>
      <c r="D94" s="105"/>
      <c r="E94" s="106"/>
      <c r="F94" s="106"/>
      <c r="G94" s="107"/>
    </row>
    <row r="95" spans="1:7" ht="58.5" customHeight="1" x14ac:dyDescent="0.25">
      <c r="A95" s="122"/>
      <c r="B95" s="88" t="s">
        <v>124</v>
      </c>
      <c r="C95" s="108"/>
      <c r="D95" s="105"/>
      <c r="E95" s="106"/>
      <c r="F95" s="109"/>
      <c r="G95" s="107"/>
    </row>
    <row r="96" spans="1:7" ht="19.5" customHeight="1" x14ac:dyDescent="0.25">
      <c r="A96" s="122"/>
      <c r="B96" s="88" t="s">
        <v>39</v>
      </c>
      <c r="C96" s="108"/>
      <c r="D96" s="105"/>
      <c r="E96" s="106"/>
      <c r="F96" s="106"/>
      <c r="G96" s="107"/>
    </row>
    <row r="97" spans="1:7" x14ac:dyDescent="0.25">
      <c r="A97" s="122"/>
      <c r="B97" s="88" t="s">
        <v>125</v>
      </c>
      <c r="C97" s="36" t="s">
        <v>24</v>
      </c>
      <c r="D97" s="16">
        <v>2</v>
      </c>
      <c r="F97" s="19">
        <f>E97*D97</f>
        <v>0</v>
      </c>
      <c r="G97" s="110"/>
    </row>
    <row r="98" spans="1:7" x14ac:dyDescent="0.25">
      <c r="A98" s="121"/>
      <c r="B98" s="61" t="s">
        <v>126</v>
      </c>
      <c r="C98" s="75"/>
      <c r="D98" s="76"/>
      <c r="E98" s="76"/>
      <c r="F98" s="95">
        <f>F97</f>
        <v>0</v>
      </c>
    </row>
    <row r="99" spans="1:7" x14ac:dyDescent="0.25">
      <c r="A99" s="34"/>
      <c r="B99" s="21"/>
      <c r="C99" s="37"/>
      <c r="E99" s="38"/>
    </row>
    <row r="100" spans="1:7" x14ac:dyDescent="0.25">
      <c r="A100" s="28"/>
      <c r="B100" s="61" t="s">
        <v>80</v>
      </c>
      <c r="C100" s="77"/>
      <c r="D100" s="68"/>
      <c r="E100" s="68"/>
      <c r="F100" s="86"/>
    </row>
    <row r="101" spans="1:7" x14ac:dyDescent="0.25">
      <c r="A101" s="120"/>
      <c r="B101" s="54"/>
      <c r="C101" s="25"/>
      <c r="D101" s="65"/>
      <c r="E101" s="65"/>
      <c r="F101" s="26"/>
    </row>
    <row r="102" spans="1:7" x14ac:dyDescent="0.25">
      <c r="A102" s="34"/>
      <c r="B102" s="21" t="s">
        <v>81</v>
      </c>
      <c r="F102" s="17">
        <f>F20</f>
        <v>0</v>
      </c>
    </row>
    <row r="103" spans="1:7" x14ac:dyDescent="0.25">
      <c r="A103" s="34"/>
      <c r="B103" s="21"/>
      <c r="C103" s="32"/>
      <c r="D103" s="40"/>
    </row>
    <row r="104" spans="1:7" x14ac:dyDescent="0.25">
      <c r="A104" s="34"/>
      <c r="B104" s="21" t="s">
        <v>82</v>
      </c>
      <c r="C104" s="32"/>
      <c r="D104" s="40"/>
      <c r="F104" s="17">
        <f>F61</f>
        <v>0</v>
      </c>
    </row>
    <row r="105" spans="1:7" x14ac:dyDescent="0.25">
      <c r="A105" s="34"/>
      <c r="B105" s="21"/>
      <c r="C105" s="32"/>
      <c r="D105" s="40"/>
    </row>
    <row r="106" spans="1:7" x14ac:dyDescent="0.25">
      <c r="A106" s="123"/>
      <c r="B106" s="60" t="s">
        <v>127</v>
      </c>
      <c r="C106" s="32"/>
      <c r="F106" s="17">
        <f>F72</f>
        <v>0</v>
      </c>
    </row>
    <row r="107" spans="1:7" x14ac:dyDescent="0.25">
      <c r="A107" s="123"/>
      <c r="B107" s="60"/>
      <c r="C107" s="32"/>
    </row>
    <row r="108" spans="1:7" x14ac:dyDescent="0.25">
      <c r="A108" s="123"/>
      <c r="B108" s="60" t="s">
        <v>128</v>
      </c>
      <c r="C108" s="32"/>
      <c r="F108" s="17">
        <f>F91</f>
        <v>0</v>
      </c>
    </row>
    <row r="109" spans="1:7" x14ac:dyDescent="0.25">
      <c r="A109" s="123"/>
      <c r="B109" s="60"/>
      <c r="C109" s="32"/>
    </row>
    <row r="110" spans="1:7" x14ac:dyDescent="0.25">
      <c r="A110" s="123"/>
      <c r="B110" s="60" t="s">
        <v>129</v>
      </c>
      <c r="C110" s="32"/>
      <c r="F110" s="17">
        <f>F98</f>
        <v>0</v>
      </c>
    </row>
    <row r="111" spans="1:7" x14ac:dyDescent="0.25">
      <c r="A111" s="123"/>
      <c r="B111" s="60"/>
      <c r="C111" s="32"/>
    </row>
    <row r="112" spans="1:7" s="5" customFormat="1" x14ac:dyDescent="0.25">
      <c r="A112" s="82"/>
      <c r="B112" s="62" t="s">
        <v>83</v>
      </c>
      <c r="C112" s="82"/>
      <c r="D112" s="76"/>
      <c r="E112" s="76"/>
      <c r="F112" s="95">
        <f>F108+F106+F104+F102+F110</f>
        <v>0</v>
      </c>
    </row>
    <row r="113" spans="1:6" x14ac:dyDescent="0.25">
      <c r="A113" s="30"/>
      <c r="B113" s="54" t="s">
        <v>84</v>
      </c>
      <c r="C113" s="24"/>
      <c r="F113" s="20">
        <f>(F112)*0.25</f>
        <v>0</v>
      </c>
    </row>
    <row r="114" spans="1:6" ht="15" customHeight="1" x14ac:dyDescent="0.25">
      <c r="A114" s="79"/>
      <c r="B114" s="78" t="s">
        <v>85</v>
      </c>
      <c r="C114" s="79"/>
      <c r="D114" s="80"/>
      <c r="E114" s="80"/>
      <c r="F114" s="81">
        <f>SUM(F112:F113)</f>
        <v>0</v>
      </c>
    </row>
    <row r="118" spans="1:6" x14ac:dyDescent="0.25">
      <c r="B118" s="47" t="s">
        <v>87</v>
      </c>
      <c r="C118" s="23" t="s">
        <v>88</v>
      </c>
      <c r="D118" s="23"/>
      <c r="E118" s="23"/>
    </row>
  </sheetData>
  <pageMargins left="0.25" right="0.25" top="0.75" bottom="0.75" header="0.3" footer="0.3"/>
  <pageSetup paperSize="9" orientation="portrait" r:id="rId1"/>
  <headerFooter>
    <oddHeader>&amp;RPetgrad d.o.o.
A.Starčevića 16a, Koprivnica</oddHeader>
    <oddFooter>&amp;C&amp;P/&amp;N</oddFooter>
  </headerFooter>
  <rowBreaks count="4" manualBreakCount="4">
    <brk id="21" max="16383" man="1"/>
    <brk id="31" max="16383" man="1"/>
    <brk id="48" max="16383" man="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3</vt:i4>
      </vt:variant>
    </vt:vector>
  </HeadingPairs>
  <TitlesOfParts>
    <vt:vector size="8" baseType="lpstr">
      <vt:lpstr> NASLOVNICA</vt:lpstr>
      <vt:lpstr>Sadržaj</vt:lpstr>
      <vt:lpstr>opći dio</vt:lpstr>
      <vt:lpstr>OPĆI UVJETI</vt:lpstr>
      <vt:lpstr>troškovnik</vt:lpstr>
      <vt:lpstr>'OPĆI UVJETI'!OLE_LINK2</vt:lpstr>
      <vt:lpstr>'OPĆI UVJETI'!OLE_LINK3</vt:lpstr>
      <vt:lpstr>'OPĆI UVJETI'!OLE_LINK4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Slavek</cp:lastModifiedBy>
  <cp:lastPrinted>2017-09-13T11:36:17Z</cp:lastPrinted>
  <dcterms:created xsi:type="dcterms:W3CDTF">2014-02-06T11:39:50Z</dcterms:created>
  <dcterms:modified xsi:type="dcterms:W3CDTF">2020-05-04T13:18:54Z</dcterms:modified>
</cp:coreProperties>
</file>